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Euro" sheetId="1" r:id="rId1"/>
    <sheet name="Dollar" sheetId="2" r:id="rId2"/>
  </sheets>
  <definedNames>
    <definedName name="_xlnm.Print_Area" localSheetId="1">'Dollar'!$A$1:$Y$85</definedName>
    <definedName name="_xlnm.Print_Area" localSheetId="0">'Euro'!$A$1:$Q$46</definedName>
  </definedNames>
  <calcPr fullCalcOnLoad="1"/>
</workbook>
</file>

<file path=xl/sharedStrings.xml><?xml version="1.0" encoding="utf-8"?>
<sst xmlns="http://schemas.openxmlformats.org/spreadsheetml/2006/main" count="385" uniqueCount="208">
  <si>
    <t>France</t>
  </si>
  <si>
    <t>Hungary</t>
  </si>
  <si>
    <t>Ireland</t>
  </si>
  <si>
    <t>Netherlands</t>
  </si>
  <si>
    <t>Norway</t>
  </si>
  <si>
    <t>Portugal</t>
  </si>
  <si>
    <t>Spain</t>
  </si>
  <si>
    <t>Switzerland</t>
  </si>
  <si>
    <t>Poland</t>
  </si>
  <si>
    <t>Sweden</t>
  </si>
  <si>
    <t>less than 150</t>
  </si>
  <si>
    <t>150-300</t>
  </si>
  <si>
    <t>300-500</t>
  </si>
  <si>
    <t>500-1000</t>
  </si>
  <si>
    <t>1000-1500</t>
  </si>
  <si>
    <t>1500-2000</t>
  </si>
  <si>
    <t>2000-2500</t>
  </si>
  <si>
    <t>2500-3000</t>
  </si>
  <si>
    <t>3000-5000</t>
  </si>
  <si>
    <t>5000-7500</t>
  </si>
  <si>
    <t>7500-10000</t>
  </si>
  <si>
    <t>1400-2800</t>
  </si>
  <si>
    <t>2800-4700</t>
  </si>
  <si>
    <t>4700-9400</t>
  </si>
  <si>
    <t>9400-14 100</t>
  </si>
  <si>
    <t>14 100-19 000</t>
  </si>
  <si>
    <t>19 000-23 000</t>
  </si>
  <si>
    <t>28 000-47 000</t>
  </si>
  <si>
    <t>47 000-70 000</t>
  </si>
  <si>
    <t>70 000-94 000</t>
  </si>
  <si>
    <t>225-450</t>
  </si>
  <si>
    <t>450-750</t>
  </si>
  <si>
    <t>750-1500</t>
  </si>
  <si>
    <t>1500-2250</t>
  </si>
  <si>
    <t>2250-3000</t>
  </si>
  <si>
    <t>3000-3750</t>
  </si>
  <si>
    <t>3750-4500</t>
  </si>
  <si>
    <t>4500-7500</t>
  </si>
  <si>
    <t>7500-11250</t>
  </si>
  <si>
    <t>11250-15000</t>
  </si>
  <si>
    <t>mehr als 15000</t>
  </si>
  <si>
    <t>37000-56000</t>
  </si>
  <si>
    <t>56000-75000</t>
  </si>
  <si>
    <t>75000-100000</t>
  </si>
  <si>
    <t>100000-125000</t>
  </si>
  <si>
    <t>125000-150000</t>
  </si>
  <si>
    <t>150000-175000</t>
  </si>
  <si>
    <t>175000-200000</t>
  </si>
  <si>
    <t>200000-225000</t>
  </si>
  <si>
    <t>225000-300000</t>
  </si>
  <si>
    <t>300000-375000</t>
  </si>
  <si>
    <t>375000-500000</t>
  </si>
  <si>
    <t>mehr 71600</t>
  </si>
  <si>
    <t>53700-71600</t>
  </si>
  <si>
    <t>35800-53700</t>
  </si>
  <si>
    <t>21500-35800</t>
  </si>
  <si>
    <t>17900-21500</t>
  </si>
  <si>
    <t>14300-17900</t>
  </si>
  <si>
    <t>10750-14300</t>
  </si>
  <si>
    <t>7150-10750</t>
  </si>
  <si>
    <t>3600-7150</t>
  </si>
  <si>
    <t>2150-3600</t>
  </si>
  <si>
    <t>1050-2150</t>
  </si>
  <si>
    <t>Finland</t>
  </si>
  <si>
    <t>Latvia</t>
  </si>
  <si>
    <t xml:space="preserve"> Maz.k k. 100 Ls  </t>
  </si>
  <si>
    <t xml:space="preserve"> 100 l.dz 200  </t>
  </si>
  <si>
    <t xml:space="preserve"> 201 l.dz 350  </t>
  </si>
  <si>
    <t xml:space="preserve"> 351 l.dz 700  </t>
  </si>
  <si>
    <t xml:space="preserve"> 701 l.dz 1050  </t>
  </si>
  <si>
    <t xml:space="preserve"> 1051 l.dz 1400  </t>
  </si>
  <si>
    <t xml:space="preserve"> 1401 l.dz 1750  </t>
  </si>
  <si>
    <t xml:space="preserve"> 1751 l.dz 2100  </t>
  </si>
  <si>
    <t xml:space="preserve"> 2101 l.dz 3500  </t>
  </si>
  <si>
    <t xml:space="preserve"> 3501 l.dz 5250  </t>
  </si>
  <si>
    <t xml:space="preserve"> 5251 l.dz 7000  </t>
  </si>
  <si>
    <t xml:space="preserve"> 7001 vai vair.k  </t>
  </si>
  <si>
    <t>600-1200</t>
  </si>
  <si>
    <t>1200-2000</t>
  </si>
  <si>
    <t>2000-4000</t>
  </si>
  <si>
    <t>4000-6000</t>
  </si>
  <si>
    <t>6000-8000</t>
  </si>
  <si>
    <t>8000-10000</t>
  </si>
  <si>
    <t>10000-12000</t>
  </si>
  <si>
    <t>12000-20000</t>
  </si>
  <si>
    <t>20000-30000</t>
  </si>
  <si>
    <t>30000-40000</t>
  </si>
  <si>
    <t>Countries</t>
  </si>
  <si>
    <t>PPP in EUR (2006)</t>
  </si>
  <si>
    <t xml:space="preserve">Mid point </t>
  </si>
  <si>
    <t>Germany</t>
  </si>
  <si>
    <t>&gt; 10000</t>
  </si>
  <si>
    <t>less than 1400</t>
  </si>
  <si>
    <t>23000-28 000</t>
  </si>
  <si>
    <t>&gt;94 000</t>
  </si>
  <si>
    <t>Country</t>
  </si>
  <si>
    <t>less than 225</t>
  </si>
  <si>
    <t>less than 37000</t>
  </si>
  <si>
    <t xml:space="preserve">&gt; 50 0000 </t>
  </si>
  <si>
    <t>ESS3: Household Income Categories (Netto) converted with PPP</t>
  </si>
  <si>
    <t xml:space="preserve">1) Monthly household income categories asked in ESS3, Questionnaires showcards: http://ess.nsd.uib.no/index.jsp?year=2007&amp;country=FI&amp;module=questionaires </t>
  </si>
  <si>
    <t xml:space="preserve">Sources:   </t>
  </si>
  <si>
    <t xml:space="preserve">2) PPP EUR, EUROSTAT (2008): http://epp.eurostat.ec.europa.eu/portal/page?_pageid=1996,45323734&amp;_dad=portal&amp;_schema=PORTAL&amp;screen=welcomeref&amp;open=/prc/prc_hicp&amp;language=de&amp;product=EU_MASTER_prices&amp;root=EU_MASTER_prices&amp;scrollto=0) http://nui.epp.eurostat.ec.europa.eu/nui/show.do?dataset=prc_ppp_ind&amp;lang=en  </t>
  </si>
  <si>
    <t>less than  600</t>
  </si>
  <si>
    <t>more than 40000</t>
  </si>
  <si>
    <t>Austria</t>
  </si>
  <si>
    <t>Belgium</t>
  </si>
  <si>
    <t>Bulgaria</t>
  </si>
  <si>
    <t>less than 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</si>
  <si>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</si>
  <si>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</si>
  <si>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</si>
  <si>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</si>
  <si>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</si>
  <si>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</si>
  <si>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</si>
  <si>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</si>
  <si>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900-999</t>
  </si>
  <si>
    <t>1000-1199</t>
  </si>
  <si>
    <t>1200-1399</t>
  </si>
  <si>
    <t>1400-1599</t>
  </si>
  <si>
    <t>1600-1799</t>
  </si>
  <si>
    <t>1800-1999</t>
  </si>
  <si>
    <t>more than 2000</t>
  </si>
  <si>
    <t>Cyprus</t>
  </si>
  <si>
    <t>less than 90</t>
  </si>
  <si>
    <t>90-170</t>
  </si>
  <si>
    <t>170-290</t>
  </si>
  <si>
    <t>290-570</t>
  </si>
  <si>
    <t>570-860</t>
  </si>
  <si>
    <t>860-1140</t>
  </si>
  <si>
    <t>1140-1430</t>
  </si>
  <si>
    <t>1430-1710</t>
  </si>
  <si>
    <t>1710-2850</t>
  </si>
  <si>
    <t>2850-4280</t>
  </si>
  <si>
    <t>4280-5700</t>
  </si>
  <si>
    <t>more than 5700</t>
  </si>
  <si>
    <t>Denmark</t>
  </si>
  <si>
    <t>less than 13300</t>
  </si>
  <si>
    <t>13300-26600</t>
  </si>
  <si>
    <t>26600-44400</t>
  </si>
  <si>
    <t>44400-88800</t>
  </si>
  <si>
    <t>88800-133200</t>
  </si>
  <si>
    <t>133200-177600</t>
  </si>
  <si>
    <t>177600-222000</t>
  </si>
  <si>
    <t>222000-266400</t>
  </si>
  <si>
    <t>266400-444000</t>
  </si>
  <si>
    <t>444000-666000</t>
  </si>
  <si>
    <t>666000-888000</t>
  </si>
  <si>
    <t>more than 888000</t>
  </si>
  <si>
    <t>United Kingdom</t>
  </si>
  <si>
    <t>less than 100</t>
  </si>
  <si>
    <t>100-200</t>
  </si>
  <si>
    <t>200-330</t>
  </si>
  <si>
    <t>330-660</t>
  </si>
  <si>
    <t>660-990</t>
  </si>
  <si>
    <t>990-1320</t>
  </si>
  <si>
    <t>1320-1660</t>
  </si>
  <si>
    <t>1660-1990</t>
  </si>
  <si>
    <t>1990-3310</t>
  </si>
  <si>
    <t>3310-4970</t>
  </si>
  <si>
    <t>4970-6620</t>
  </si>
  <si>
    <t>more than 6620</t>
  </si>
  <si>
    <t>Romania</t>
  </si>
  <si>
    <t>7000000-10500000</t>
  </si>
  <si>
    <t>10500000-14000000</t>
  </si>
  <si>
    <t>14000000-17500000</t>
  </si>
  <si>
    <t>17500000-21000000</t>
  </si>
  <si>
    <t>21000000-24500000</t>
  </si>
  <si>
    <t>24500000-28000000</t>
  </si>
  <si>
    <t>28000000-31500000</t>
  </si>
  <si>
    <t>31500000-35000000</t>
  </si>
  <si>
    <t>35000000-38500000</t>
  </si>
  <si>
    <t>more than 38500000</t>
  </si>
  <si>
    <t>Slovakia</t>
  </si>
  <si>
    <t>less than 6000</t>
  </si>
  <si>
    <t>6000-12000</t>
  </si>
  <si>
    <t>20000-40000</t>
  </si>
  <si>
    <t>40000-60000</t>
  </si>
  <si>
    <t>60000-80000</t>
  </si>
  <si>
    <t>80000-100000</t>
  </si>
  <si>
    <t>100000-120000</t>
  </si>
  <si>
    <t>120000-200000</t>
  </si>
  <si>
    <t>200000-300000</t>
  </si>
  <si>
    <t>300000-400000</t>
  </si>
  <si>
    <t>more than 400000</t>
  </si>
  <si>
    <t>Slovenia</t>
  </si>
  <si>
    <t>less than 35000</t>
  </si>
  <si>
    <t>35000-70000</t>
  </si>
  <si>
    <t>70000-115000</t>
  </si>
  <si>
    <t>115000-230000</t>
  </si>
  <si>
    <t>230000-350000</t>
  </si>
  <si>
    <t>350000-450000</t>
  </si>
  <si>
    <t>450000-580000</t>
  </si>
  <si>
    <t>580000-700000</t>
  </si>
  <si>
    <t>700000-1200000</t>
  </si>
  <si>
    <t>1200000-1700000</t>
  </si>
  <si>
    <t>1700000-2400000</t>
  </si>
  <si>
    <t>more than 2400000</t>
  </si>
  <si>
    <t>PPP in $ (2006)</t>
  </si>
  <si>
    <t xml:space="preserve">Notes:  </t>
  </si>
  <si>
    <t>3) Romania:</t>
  </si>
  <si>
    <t>On 1 July 2005, Romania underwent a currency reform, switching from the previous leu (ROL) to a new leu (RON). The income categories asked in ESS were in ROL and the PPPs are for RON. 1 RON is equal to 10,000 ROL</t>
  </si>
  <si>
    <t>3 500 000-   7 000 000</t>
  </si>
  <si>
    <t>less than     3 500 000</t>
  </si>
  <si>
    <t xml:space="preserve">Mid point RON </t>
  </si>
  <si>
    <t>2) PPP international dollar, 2006: World Bank (2009. WDI online database.</t>
  </si>
  <si>
    <t>4) Slovenia: In case of Slovenia the income values are unrealistic high; It might be that the PPP or the currency data are wrong. This was not furher investigated.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</si>
</sst>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0" fillId="0" borderId="4" xfId="0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NumberFormat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0" xfId="0" applyFont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70" zoomScaleNormal="70" workbookViewId="0" topLeftCell="A10">
      <selection activeCell="C16" sqref="C16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1.421875" style="0" customWidth="1"/>
    <col min="4" max="4" width="14.00390625" style="0" customWidth="1"/>
    <col min="5" max="8" width="11.421875" style="0" customWidth="1"/>
    <col min="9" max="9" width="13.00390625" style="0" customWidth="1"/>
    <col min="10" max="11" width="12.421875" style="0" customWidth="1"/>
    <col min="12" max="12" width="12.28125" style="0" customWidth="1"/>
    <col min="13" max="13" width="12.7109375" style="0" customWidth="1"/>
    <col min="14" max="15" width="12.28125" style="0" customWidth="1"/>
    <col min="16" max="16384" width="11.421875" style="0" customWidth="1"/>
  </cols>
  <sheetData>
    <row r="1" spans="1:15" ht="15" customHeight="1">
      <c r="A1" s="70" t="s">
        <v>87</v>
      </c>
      <c r="B1" s="74" t="s">
        <v>88</v>
      </c>
      <c r="C1" s="77" t="s">
        <v>99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2.75">
      <c r="A2" s="72"/>
      <c r="B2" s="75"/>
      <c r="C2" s="70" t="s">
        <v>89</v>
      </c>
      <c r="D2" s="38" t="s">
        <v>10</v>
      </c>
      <c r="E2" s="38" t="s">
        <v>11</v>
      </c>
      <c r="F2" s="38" t="s">
        <v>12</v>
      </c>
      <c r="G2" s="38" t="s">
        <v>13</v>
      </c>
      <c r="H2" s="38" t="s">
        <v>14</v>
      </c>
      <c r="I2" s="38" t="s">
        <v>15</v>
      </c>
      <c r="J2" s="38" t="s">
        <v>16</v>
      </c>
      <c r="K2" s="38" t="s">
        <v>17</v>
      </c>
      <c r="L2" s="38" t="s">
        <v>18</v>
      </c>
      <c r="M2" s="38" t="s">
        <v>19</v>
      </c>
      <c r="N2" s="38" t="s">
        <v>20</v>
      </c>
      <c r="O2" s="39" t="s">
        <v>91</v>
      </c>
    </row>
    <row r="3" spans="1:15" ht="12.75">
      <c r="A3" s="73"/>
      <c r="B3" s="76"/>
      <c r="C3" s="71"/>
      <c r="D3" s="20">
        <v>75</v>
      </c>
      <c r="E3" s="20">
        <v>225</v>
      </c>
      <c r="F3" s="20">
        <v>400</v>
      </c>
      <c r="G3" s="20">
        <v>750</v>
      </c>
      <c r="H3" s="20">
        <v>1250</v>
      </c>
      <c r="I3" s="20">
        <v>1750</v>
      </c>
      <c r="J3" s="20">
        <v>2250</v>
      </c>
      <c r="K3" s="20">
        <v>2750</v>
      </c>
      <c r="L3" s="20">
        <v>4000</v>
      </c>
      <c r="M3" s="20">
        <v>6250</v>
      </c>
      <c r="N3" s="20">
        <v>8750</v>
      </c>
      <c r="O3" s="21">
        <v>12500</v>
      </c>
    </row>
    <row r="4" spans="1:15" ht="12.75" customHeight="1">
      <c r="A4" s="11" t="s">
        <v>0</v>
      </c>
      <c r="B4" s="12">
        <v>1.086307</v>
      </c>
      <c r="C4" s="8"/>
      <c r="D4" s="12">
        <f aca="true" t="shared" si="0" ref="D4:O4">D3/1.086307</f>
        <v>69.04125629311052</v>
      </c>
      <c r="E4" s="12">
        <f t="shared" si="0"/>
        <v>207.12376887933155</v>
      </c>
      <c r="F4" s="12">
        <f t="shared" si="0"/>
        <v>368.2200335632561</v>
      </c>
      <c r="G4" s="12">
        <f t="shared" si="0"/>
        <v>690.4125629311052</v>
      </c>
      <c r="H4" s="12">
        <f t="shared" si="0"/>
        <v>1150.6876048851752</v>
      </c>
      <c r="I4" s="12">
        <f t="shared" si="0"/>
        <v>1610.9626468392453</v>
      </c>
      <c r="J4" s="12">
        <f t="shared" si="0"/>
        <v>2071.2376887933156</v>
      </c>
      <c r="K4" s="12">
        <f t="shared" si="0"/>
        <v>2531.512730747386</v>
      </c>
      <c r="L4" s="12">
        <f t="shared" si="0"/>
        <v>3682.200335632561</v>
      </c>
      <c r="M4" s="12">
        <f t="shared" si="0"/>
        <v>5753.438024425876</v>
      </c>
      <c r="N4" s="12">
        <f t="shared" si="0"/>
        <v>8054.813234196227</v>
      </c>
      <c r="O4" s="13">
        <f t="shared" si="0"/>
        <v>11506.876048851753</v>
      </c>
    </row>
    <row r="5" spans="1:15" ht="12.75">
      <c r="A5" s="11" t="s">
        <v>2</v>
      </c>
      <c r="B5" s="12">
        <v>1.199916</v>
      </c>
      <c r="C5" s="8"/>
      <c r="D5" s="12">
        <f aca="true" t="shared" si="1" ref="D5:O5">D3/1.199916</f>
        <v>62.50437530627144</v>
      </c>
      <c r="E5" s="12">
        <f t="shared" si="1"/>
        <v>187.51312591881432</v>
      </c>
      <c r="F5" s="12">
        <f t="shared" si="1"/>
        <v>333.35666830011434</v>
      </c>
      <c r="G5" s="12">
        <f t="shared" si="1"/>
        <v>625.0437530627144</v>
      </c>
      <c r="H5" s="12">
        <f t="shared" si="1"/>
        <v>1041.7395884378573</v>
      </c>
      <c r="I5" s="12">
        <f t="shared" si="1"/>
        <v>1458.4354238130002</v>
      </c>
      <c r="J5" s="12">
        <f t="shared" si="1"/>
        <v>1875.1312591881433</v>
      </c>
      <c r="K5" s="12">
        <f t="shared" si="1"/>
        <v>2291.827094563286</v>
      </c>
      <c r="L5" s="12">
        <f t="shared" si="1"/>
        <v>3333.5666830011432</v>
      </c>
      <c r="M5" s="12">
        <f t="shared" si="1"/>
        <v>5208.697942189287</v>
      </c>
      <c r="N5" s="12">
        <f t="shared" si="1"/>
        <v>7292.1771190650015</v>
      </c>
      <c r="O5" s="13">
        <f t="shared" si="1"/>
        <v>10417.395884378573</v>
      </c>
    </row>
    <row r="6" spans="1:15" ht="12.75" customHeight="1">
      <c r="A6" s="11" t="s">
        <v>3</v>
      </c>
      <c r="B6" s="12">
        <v>1.064149</v>
      </c>
      <c r="C6" s="8"/>
      <c r="D6" s="12">
        <f aca="true" t="shared" si="2" ref="D6:O6">D3/1.064149</f>
        <v>70.47885211563418</v>
      </c>
      <c r="E6" s="12">
        <f t="shared" si="2"/>
        <v>211.43655634690253</v>
      </c>
      <c r="F6" s="12">
        <f t="shared" si="2"/>
        <v>375.8872112833823</v>
      </c>
      <c r="G6" s="12">
        <f t="shared" si="2"/>
        <v>704.7885211563419</v>
      </c>
      <c r="H6" s="12">
        <f t="shared" si="2"/>
        <v>1174.6475352605696</v>
      </c>
      <c r="I6" s="12">
        <f t="shared" si="2"/>
        <v>1644.5065493647976</v>
      </c>
      <c r="J6" s="12">
        <f t="shared" si="2"/>
        <v>2114.3655634690253</v>
      </c>
      <c r="K6" s="12">
        <f t="shared" si="2"/>
        <v>2584.2245775732536</v>
      </c>
      <c r="L6" s="12">
        <f t="shared" si="2"/>
        <v>3758.872112833823</v>
      </c>
      <c r="M6" s="12">
        <f t="shared" si="2"/>
        <v>5873.237676302849</v>
      </c>
      <c r="N6" s="12">
        <f t="shared" si="2"/>
        <v>8222.532746823988</v>
      </c>
      <c r="O6" s="13">
        <f t="shared" si="2"/>
        <v>11746.475352605697</v>
      </c>
    </row>
    <row r="7" spans="1:15" ht="12.75">
      <c r="A7" s="11" t="s">
        <v>5</v>
      </c>
      <c r="B7" s="12">
        <v>0.836764</v>
      </c>
      <c r="C7" s="8"/>
      <c r="D7" s="12">
        <f aca="true" t="shared" si="3" ref="D7:O7">D3/0.836764</f>
        <v>89.63100707009384</v>
      </c>
      <c r="E7" s="12">
        <f t="shared" si="3"/>
        <v>268.8930212102815</v>
      </c>
      <c r="F7" s="12">
        <f t="shared" si="3"/>
        <v>478.03203770716715</v>
      </c>
      <c r="G7" s="12">
        <f t="shared" si="3"/>
        <v>896.3100707009385</v>
      </c>
      <c r="H7" s="12">
        <f t="shared" si="3"/>
        <v>1493.8501178348974</v>
      </c>
      <c r="I7" s="12">
        <f t="shared" si="3"/>
        <v>2091.3901649688564</v>
      </c>
      <c r="J7" s="12">
        <f t="shared" si="3"/>
        <v>2688.9302121028154</v>
      </c>
      <c r="K7" s="12">
        <f t="shared" si="3"/>
        <v>3286.4702592367744</v>
      </c>
      <c r="L7" s="12">
        <f t="shared" si="3"/>
        <v>4780.320377071672</v>
      </c>
      <c r="M7" s="12">
        <f t="shared" si="3"/>
        <v>7469.250589174487</v>
      </c>
      <c r="N7" s="12">
        <f t="shared" si="3"/>
        <v>10456.950824844282</v>
      </c>
      <c r="O7" s="13">
        <f t="shared" si="3"/>
        <v>14938.501178348974</v>
      </c>
    </row>
    <row r="8" spans="1:15" ht="12.75">
      <c r="A8" s="11" t="s">
        <v>6</v>
      </c>
      <c r="B8" s="12">
        <v>0.90111</v>
      </c>
      <c r="C8" s="8"/>
      <c r="D8" s="12">
        <f aca="true" t="shared" si="4" ref="D8:O8">D3/0.90111</f>
        <v>83.23068215867097</v>
      </c>
      <c r="E8" s="12">
        <f t="shared" si="4"/>
        <v>249.69204647601293</v>
      </c>
      <c r="F8" s="12">
        <f t="shared" si="4"/>
        <v>443.8969715129119</v>
      </c>
      <c r="G8" s="12">
        <f t="shared" si="4"/>
        <v>832.3068215867097</v>
      </c>
      <c r="H8" s="12">
        <f t="shared" si="4"/>
        <v>1387.1780359778495</v>
      </c>
      <c r="I8" s="12">
        <f t="shared" si="4"/>
        <v>1942.0492503689895</v>
      </c>
      <c r="J8" s="12">
        <f t="shared" si="4"/>
        <v>2496.920464760129</v>
      </c>
      <c r="K8" s="12">
        <f t="shared" si="4"/>
        <v>3051.791679151269</v>
      </c>
      <c r="L8" s="12">
        <f t="shared" si="4"/>
        <v>4438.969715129118</v>
      </c>
      <c r="M8" s="12">
        <f t="shared" si="4"/>
        <v>6935.8901798892475</v>
      </c>
      <c r="N8" s="12">
        <f t="shared" si="4"/>
        <v>9710.246251844947</v>
      </c>
      <c r="O8" s="13">
        <f t="shared" si="4"/>
        <v>13871.780359778495</v>
      </c>
    </row>
    <row r="9" spans="1:15" ht="12.75">
      <c r="A9" s="11" t="s">
        <v>90</v>
      </c>
      <c r="B9" s="12">
        <v>1.049594</v>
      </c>
      <c r="C9" s="8"/>
      <c r="D9" s="12">
        <f aca="true" t="shared" si="5" ref="D9:O9">D3/1.049594</f>
        <v>71.45620115968651</v>
      </c>
      <c r="E9" s="12">
        <f t="shared" si="5"/>
        <v>214.36860347905954</v>
      </c>
      <c r="F9" s="12">
        <f t="shared" si="5"/>
        <v>381.0997395183281</v>
      </c>
      <c r="G9" s="12">
        <f t="shared" si="5"/>
        <v>714.5620115968651</v>
      </c>
      <c r="H9" s="12">
        <f t="shared" si="5"/>
        <v>1190.9366859947752</v>
      </c>
      <c r="I9" s="12">
        <f t="shared" si="5"/>
        <v>1667.3113603926854</v>
      </c>
      <c r="J9" s="12">
        <f t="shared" si="5"/>
        <v>2143.6860347905954</v>
      </c>
      <c r="K9" s="12">
        <f t="shared" si="5"/>
        <v>2620.0607091885054</v>
      </c>
      <c r="L9" s="12">
        <f t="shared" si="5"/>
        <v>3810.997395183281</v>
      </c>
      <c r="M9" s="12">
        <f t="shared" si="5"/>
        <v>5954.683429973876</v>
      </c>
      <c r="N9" s="12">
        <f t="shared" si="5"/>
        <v>8336.556801963427</v>
      </c>
      <c r="O9" s="13">
        <f t="shared" si="5"/>
        <v>11909.366859947751</v>
      </c>
    </row>
    <row r="10" spans="1:15" ht="12.75">
      <c r="A10" s="14" t="s">
        <v>63</v>
      </c>
      <c r="B10" s="15">
        <v>1.15261</v>
      </c>
      <c r="C10" s="22"/>
      <c r="D10" s="15">
        <f aca="true" t="shared" si="6" ref="D10:O10">D3/1.15261</f>
        <v>65.06971135076046</v>
      </c>
      <c r="E10" s="15">
        <f t="shared" si="6"/>
        <v>195.20913405228137</v>
      </c>
      <c r="F10" s="15">
        <f t="shared" si="6"/>
        <v>347.0384605373891</v>
      </c>
      <c r="G10" s="15">
        <f t="shared" si="6"/>
        <v>650.6971135076045</v>
      </c>
      <c r="H10" s="15">
        <f t="shared" si="6"/>
        <v>1084.495189179341</v>
      </c>
      <c r="I10" s="15">
        <f t="shared" si="6"/>
        <v>1518.2932648510773</v>
      </c>
      <c r="J10" s="15">
        <f t="shared" si="6"/>
        <v>1952.0913405228137</v>
      </c>
      <c r="K10" s="15">
        <f t="shared" si="6"/>
        <v>2385.88941619455</v>
      </c>
      <c r="L10" s="15">
        <f t="shared" si="6"/>
        <v>3470.3846053738907</v>
      </c>
      <c r="M10" s="15">
        <f t="shared" si="6"/>
        <v>5422.475945896705</v>
      </c>
      <c r="N10" s="15">
        <f t="shared" si="6"/>
        <v>7591.466324255386</v>
      </c>
      <c r="O10" s="16">
        <f t="shared" si="6"/>
        <v>10844.95189179341</v>
      </c>
    </row>
    <row r="13" spans="1:15" ht="12.75">
      <c r="A13" s="70" t="s">
        <v>95</v>
      </c>
      <c r="B13" s="74" t="s">
        <v>88</v>
      </c>
      <c r="C13" s="77" t="s">
        <v>99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ht="25.5">
      <c r="A14" s="72"/>
      <c r="B14" s="75"/>
      <c r="C14" s="70" t="s">
        <v>89</v>
      </c>
      <c r="D14" s="40" t="s">
        <v>92</v>
      </c>
      <c r="E14" s="40" t="s">
        <v>21</v>
      </c>
      <c r="F14" s="40" t="s">
        <v>22</v>
      </c>
      <c r="G14" s="40" t="s">
        <v>23</v>
      </c>
      <c r="H14" s="40" t="s">
        <v>24</v>
      </c>
      <c r="I14" s="40" t="s">
        <v>25</v>
      </c>
      <c r="J14" s="40" t="s">
        <v>26</v>
      </c>
      <c r="K14" s="40" t="s">
        <v>93</v>
      </c>
      <c r="L14" s="40" t="s">
        <v>27</v>
      </c>
      <c r="M14" s="40" t="s">
        <v>28</v>
      </c>
      <c r="N14" s="40" t="s">
        <v>29</v>
      </c>
      <c r="O14" s="41" t="s">
        <v>94</v>
      </c>
    </row>
    <row r="15" spans="1:15" ht="12.75">
      <c r="A15" s="73"/>
      <c r="B15" s="76"/>
      <c r="C15" s="73"/>
      <c r="D15" s="18">
        <v>700</v>
      </c>
      <c r="E15" s="18">
        <v>2100</v>
      </c>
      <c r="F15" s="18">
        <v>3750</v>
      </c>
      <c r="G15" s="18">
        <v>7050</v>
      </c>
      <c r="H15" s="18">
        <v>11750</v>
      </c>
      <c r="I15" s="18">
        <v>16550</v>
      </c>
      <c r="J15" s="18">
        <v>21000</v>
      </c>
      <c r="K15" s="18">
        <v>25500</v>
      </c>
      <c r="L15" s="18">
        <v>37500</v>
      </c>
      <c r="M15" s="18">
        <v>58500</v>
      </c>
      <c r="N15" s="18">
        <v>82000</v>
      </c>
      <c r="O15" s="19">
        <v>118000</v>
      </c>
    </row>
    <row r="16" spans="1:15" ht="12.75">
      <c r="A16" s="27" t="s">
        <v>9</v>
      </c>
      <c r="B16" s="17">
        <v>10.891753</v>
      </c>
      <c r="C16" s="28"/>
      <c r="D16" s="29">
        <f aca="true" t="shared" si="7" ref="D16:O16">D15/10.891753</f>
        <v>64.26880962137133</v>
      </c>
      <c r="E16" s="29">
        <f t="shared" si="7"/>
        <v>192.806428864114</v>
      </c>
      <c r="F16" s="29">
        <f t="shared" si="7"/>
        <v>344.2971944002035</v>
      </c>
      <c r="G16" s="29">
        <f t="shared" si="7"/>
        <v>647.2787254723827</v>
      </c>
      <c r="H16" s="29">
        <f t="shared" si="7"/>
        <v>1078.7978757873045</v>
      </c>
      <c r="I16" s="29">
        <f t="shared" si="7"/>
        <v>1519.498284619565</v>
      </c>
      <c r="J16" s="29">
        <f t="shared" si="7"/>
        <v>1928.06428864114</v>
      </c>
      <c r="K16" s="29">
        <f t="shared" si="7"/>
        <v>2341.220921921384</v>
      </c>
      <c r="L16" s="29">
        <f t="shared" si="7"/>
        <v>3442.9719440020353</v>
      </c>
      <c r="M16" s="29">
        <f t="shared" si="7"/>
        <v>5371.036232643175</v>
      </c>
      <c r="N16" s="29">
        <f t="shared" si="7"/>
        <v>7528.6319842177845</v>
      </c>
      <c r="O16" s="31">
        <f t="shared" si="7"/>
        <v>10833.885050459738</v>
      </c>
    </row>
    <row r="17" spans="1:15" ht="12.75">
      <c r="A17" s="4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70" t="s">
        <v>95</v>
      </c>
      <c r="B18" s="74" t="s">
        <v>88</v>
      </c>
      <c r="C18" s="77" t="s">
        <v>99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15" ht="12.75">
      <c r="A19" s="72"/>
      <c r="B19" s="75"/>
      <c r="C19" s="70" t="s">
        <v>89</v>
      </c>
      <c r="D19" s="38" t="s">
        <v>96</v>
      </c>
      <c r="E19" s="38" t="s">
        <v>30</v>
      </c>
      <c r="F19" s="38" t="s">
        <v>31</v>
      </c>
      <c r="G19" s="38" t="s">
        <v>32</v>
      </c>
      <c r="H19" s="38" t="s">
        <v>33</v>
      </c>
      <c r="I19" s="38" t="s">
        <v>34</v>
      </c>
      <c r="J19" s="38" t="s">
        <v>35</v>
      </c>
      <c r="K19" s="38" t="s">
        <v>36</v>
      </c>
      <c r="L19" s="38" t="s">
        <v>37</v>
      </c>
      <c r="M19" s="38" t="s">
        <v>38</v>
      </c>
      <c r="N19" s="38" t="s">
        <v>39</v>
      </c>
      <c r="O19" s="39" t="s">
        <v>40</v>
      </c>
    </row>
    <row r="20" spans="1:15" ht="12.75">
      <c r="A20" s="73"/>
      <c r="B20" s="76"/>
      <c r="C20" s="73"/>
      <c r="D20" s="18">
        <v>112.5</v>
      </c>
      <c r="E20" s="18">
        <v>337.5</v>
      </c>
      <c r="F20" s="18">
        <v>600</v>
      </c>
      <c r="G20" s="18">
        <v>1125</v>
      </c>
      <c r="H20" s="18">
        <v>1875</v>
      </c>
      <c r="I20" s="18">
        <v>2625</v>
      </c>
      <c r="J20" s="18">
        <v>3375</v>
      </c>
      <c r="K20" s="18">
        <v>4125</v>
      </c>
      <c r="L20" s="18">
        <v>6000</v>
      </c>
      <c r="M20" s="18">
        <v>9375</v>
      </c>
      <c r="N20" s="18">
        <v>13125</v>
      </c>
      <c r="O20" s="19">
        <v>16875</v>
      </c>
    </row>
    <row r="21" spans="1:15" ht="12.75">
      <c r="A21" s="27" t="s">
        <v>7</v>
      </c>
      <c r="B21" s="17">
        <v>2.027053</v>
      </c>
      <c r="C21" s="28"/>
      <c r="D21" s="15">
        <f aca="true" t="shared" si="8" ref="D21:O21">D20/2.027053</f>
        <v>55.49928886911196</v>
      </c>
      <c r="E21" s="15">
        <f t="shared" si="8"/>
        <v>166.49786660733588</v>
      </c>
      <c r="F21" s="15">
        <f t="shared" si="8"/>
        <v>295.99620730193044</v>
      </c>
      <c r="G21" s="15">
        <f t="shared" si="8"/>
        <v>554.9928886911196</v>
      </c>
      <c r="H21" s="15">
        <f t="shared" si="8"/>
        <v>924.9881478185326</v>
      </c>
      <c r="I21" s="15">
        <f t="shared" si="8"/>
        <v>1294.9834069459457</v>
      </c>
      <c r="J21" s="15">
        <f t="shared" si="8"/>
        <v>1664.9786660733587</v>
      </c>
      <c r="K21" s="15">
        <f t="shared" si="8"/>
        <v>2034.9739252007719</v>
      </c>
      <c r="L21" s="15">
        <f t="shared" si="8"/>
        <v>2959.962073019304</v>
      </c>
      <c r="M21" s="15">
        <f t="shared" si="8"/>
        <v>4624.9407390926635</v>
      </c>
      <c r="N21" s="15">
        <f t="shared" si="8"/>
        <v>6474.917034729729</v>
      </c>
      <c r="O21" s="16">
        <f t="shared" si="8"/>
        <v>8324.893330366793</v>
      </c>
    </row>
    <row r="22" spans="1:15" ht="12.75">
      <c r="A22" s="4"/>
      <c r="B22" s="9"/>
      <c r="C22" s="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6" ht="12.75">
      <c r="A23" s="70" t="s">
        <v>95</v>
      </c>
      <c r="B23" s="74" t="s">
        <v>88</v>
      </c>
      <c r="C23" s="77" t="s">
        <v>99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ht="25.5">
      <c r="A24" s="72"/>
      <c r="B24" s="75"/>
      <c r="C24" s="72" t="s">
        <v>89</v>
      </c>
      <c r="D24" s="40" t="s">
        <v>97</v>
      </c>
      <c r="E24" s="40" t="s">
        <v>41</v>
      </c>
      <c r="F24" s="40" t="s">
        <v>42</v>
      </c>
      <c r="G24" s="40" t="s">
        <v>43</v>
      </c>
      <c r="H24" s="40" t="s">
        <v>44</v>
      </c>
      <c r="I24" s="40" t="s">
        <v>45</v>
      </c>
      <c r="J24" s="40" t="s">
        <v>46</v>
      </c>
      <c r="K24" s="40" t="s">
        <v>47</v>
      </c>
      <c r="L24" s="40" t="s">
        <v>48</v>
      </c>
      <c r="M24" s="40" t="s">
        <v>49</v>
      </c>
      <c r="N24" s="40" t="s">
        <v>50</v>
      </c>
      <c r="O24" s="40" t="s">
        <v>51</v>
      </c>
      <c r="P24" s="41" t="s">
        <v>98</v>
      </c>
    </row>
    <row r="25" spans="1:16" ht="12.75">
      <c r="A25" s="73"/>
      <c r="B25" s="76"/>
      <c r="C25" s="73"/>
      <c r="D25" s="44">
        <v>18500</v>
      </c>
      <c r="E25" s="44">
        <v>46500</v>
      </c>
      <c r="F25" s="44">
        <v>65500</v>
      </c>
      <c r="G25" s="44">
        <v>87500</v>
      </c>
      <c r="H25" s="44">
        <v>112500</v>
      </c>
      <c r="I25" s="44">
        <v>137500</v>
      </c>
      <c r="J25" s="44">
        <v>162500</v>
      </c>
      <c r="K25" s="44">
        <v>187500</v>
      </c>
      <c r="L25" s="44">
        <v>212500</v>
      </c>
      <c r="M25" s="44">
        <v>262500</v>
      </c>
      <c r="N25" s="44">
        <v>337500</v>
      </c>
      <c r="O25" s="44">
        <v>437500</v>
      </c>
      <c r="P25" s="45">
        <v>625000</v>
      </c>
    </row>
    <row r="26" spans="1:16" ht="12.75">
      <c r="A26" s="27" t="s">
        <v>1</v>
      </c>
      <c r="B26" s="17">
        <v>154.553</v>
      </c>
      <c r="C26" s="28"/>
      <c r="D26" s="26">
        <f aca="true" t="shared" si="9" ref="D26:P26">D25/154.553</f>
        <v>119.70003817460677</v>
      </c>
      <c r="E26" s="26">
        <f t="shared" si="9"/>
        <v>300.86766351995755</v>
      </c>
      <c r="F26" s="26">
        <f t="shared" si="9"/>
        <v>423.8028378614456</v>
      </c>
      <c r="G26" s="26">
        <f t="shared" si="9"/>
        <v>566.1488292042212</v>
      </c>
      <c r="H26" s="26">
        <f t="shared" si="9"/>
        <v>727.9056375482844</v>
      </c>
      <c r="I26" s="26">
        <f t="shared" si="9"/>
        <v>889.6624458923476</v>
      </c>
      <c r="J26" s="26">
        <f t="shared" si="9"/>
        <v>1051.4192542364108</v>
      </c>
      <c r="K26" s="26">
        <f t="shared" si="9"/>
        <v>1213.176062580474</v>
      </c>
      <c r="L26" s="26">
        <f t="shared" si="9"/>
        <v>1374.9328709245372</v>
      </c>
      <c r="M26" s="26">
        <f t="shared" si="9"/>
        <v>1698.4464876126638</v>
      </c>
      <c r="N26" s="26">
        <f t="shared" si="9"/>
        <v>2183.7169126448534</v>
      </c>
      <c r="O26" s="26">
        <f t="shared" si="9"/>
        <v>2830.744146021106</v>
      </c>
      <c r="P26" s="32">
        <f t="shared" si="9"/>
        <v>4043.9202086015803</v>
      </c>
    </row>
    <row r="28" spans="1:15" ht="12.75">
      <c r="A28" s="70" t="s">
        <v>95</v>
      </c>
      <c r="B28" s="74" t="s">
        <v>88</v>
      </c>
      <c r="C28" s="77" t="s">
        <v>99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</row>
    <row r="29" spans="1:15" ht="12.75">
      <c r="A29" s="72"/>
      <c r="B29" s="75"/>
      <c r="C29" s="70" t="s">
        <v>89</v>
      </c>
      <c r="D29" s="38">
        <v>1050</v>
      </c>
      <c r="E29" s="38" t="s">
        <v>62</v>
      </c>
      <c r="F29" s="38" t="s">
        <v>61</v>
      </c>
      <c r="G29" s="38" t="s">
        <v>60</v>
      </c>
      <c r="H29" s="38" t="s">
        <v>59</v>
      </c>
      <c r="I29" s="38" t="s">
        <v>58</v>
      </c>
      <c r="J29" s="38" t="s">
        <v>57</v>
      </c>
      <c r="K29" s="38" t="s">
        <v>56</v>
      </c>
      <c r="L29" s="38" t="s">
        <v>55</v>
      </c>
      <c r="M29" s="38" t="s">
        <v>54</v>
      </c>
      <c r="N29" s="38" t="s">
        <v>53</v>
      </c>
      <c r="O29" s="39" t="s">
        <v>52</v>
      </c>
    </row>
    <row r="30" spans="1:15" ht="12.75">
      <c r="A30" s="73"/>
      <c r="B30" s="76"/>
      <c r="C30" s="73"/>
      <c r="D30" s="3">
        <v>525</v>
      </c>
      <c r="E30" s="3">
        <v>1600</v>
      </c>
      <c r="F30" s="3">
        <v>2875</v>
      </c>
      <c r="G30" s="3">
        <v>5375</v>
      </c>
      <c r="H30" s="3">
        <v>8950</v>
      </c>
      <c r="I30" s="3">
        <v>12525</v>
      </c>
      <c r="J30" s="3">
        <v>16100</v>
      </c>
      <c r="K30" s="3">
        <v>19700</v>
      </c>
      <c r="L30" s="3">
        <v>28650</v>
      </c>
      <c r="M30" s="3">
        <v>44750</v>
      </c>
      <c r="N30" s="3">
        <v>62650</v>
      </c>
      <c r="O30" s="10">
        <v>80550</v>
      </c>
    </row>
    <row r="31" spans="1:18" ht="12.75">
      <c r="A31" s="27" t="s">
        <v>4</v>
      </c>
      <c r="B31" s="29">
        <v>10.5699</v>
      </c>
      <c r="C31" s="28"/>
      <c r="D31" s="26">
        <f aca="true" t="shared" si="10" ref="D31:O31">D30/10.5699</f>
        <v>49.669344080833305</v>
      </c>
      <c r="E31" s="26">
        <f t="shared" si="10"/>
        <v>151.37323910349198</v>
      </c>
      <c r="F31" s="26">
        <f t="shared" si="10"/>
        <v>271.99878901408715</v>
      </c>
      <c r="G31" s="26">
        <f t="shared" si="10"/>
        <v>508.51947511329337</v>
      </c>
      <c r="H31" s="26">
        <f t="shared" si="10"/>
        <v>846.7440562351583</v>
      </c>
      <c r="I31" s="26">
        <f t="shared" si="10"/>
        <v>1184.9686373570232</v>
      </c>
      <c r="J31" s="26">
        <f t="shared" si="10"/>
        <v>1523.1932184788882</v>
      </c>
      <c r="K31" s="26">
        <f t="shared" si="10"/>
        <v>1863.7830064617451</v>
      </c>
      <c r="L31" s="26">
        <f t="shared" si="10"/>
        <v>2710.527062696903</v>
      </c>
      <c r="M31" s="26">
        <f t="shared" si="10"/>
        <v>4233.720281175792</v>
      </c>
      <c r="N31" s="26">
        <f t="shared" si="10"/>
        <v>5927.208393646108</v>
      </c>
      <c r="O31" s="32">
        <f t="shared" si="10"/>
        <v>7620.696506116425</v>
      </c>
      <c r="P31" s="6"/>
      <c r="Q31" s="6"/>
      <c r="R31" s="6"/>
    </row>
    <row r="32" spans="2:18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70" t="s">
        <v>95</v>
      </c>
      <c r="B33" s="74" t="s">
        <v>88</v>
      </c>
      <c r="C33" s="77" t="s">
        <v>99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Q33" s="30"/>
      <c r="R33" s="30"/>
    </row>
    <row r="34" spans="1:18" ht="25.5">
      <c r="A34" s="72"/>
      <c r="B34" s="75"/>
      <c r="C34" s="70" t="s">
        <v>89</v>
      </c>
      <c r="D34" s="40" t="s">
        <v>65</v>
      </c>
      <c r="E34" s="40" t="s">
        <v>66</v>
      </c>
      <c r="F34" s="40" t="s">
        <v>67</v>
      </c>
      <c r="G34" s="40" t="s">
        <v>68</v>
      </c>
      <c r="H34" s="40" t="s">
        <v>69</v>
      </c>
      <c r="I34" s="40" t="s">
        <v>70</v>
      </c>
      <c r="J34" s="40" t="s">
        <v>71</v>
      </c>
      <c r="K34" s="40" t="s">
        <v>72</v>
      </c>
      <c r="L34" s="40" t="s">
        <v>73</v>
      </c>
      <c r="M34" s="40" t="s">
        <v>74</v>
      </c>
      <c r="N34" s="40" t="s">
        <v>75</v>
      </c>
      <c r="O34" s="41" t="s">
        <v>76</v>
      </c>
      <c r="Q34" s="23"/>
      <c r="R34" s="23"/>
    </row>
    <row r="35" spans="1:18" ht="12.75">
      <c r="A35" s="73"/>
      <c r="B35" s="76"/>
      <c r="C35" s="73"/>
      <c r="D35" s="18">
        <v>50</v>
      </c>
      <c r="E35" s="18">
        <v>150</v>
      </c>
      <c r="F35" s="18">
        <v>275</v>
      </c>
      <c r="G35" s="18">
        <v>525</v>
      </c>
      <c r="H35" s="18">
        <v>875</v>
      </c>
      <c r="I35" s="18">
        <v>1225</v>
      </c>
      <c r="J35" s="18">
        <v>1575</v>
      </c>
      <c r="K35" s="18">
        <v>1925</v>
      </c>
      <c r="L35" s="18">
        <v>2800</v>
      </c>
      <c r="M35" s="18">
        <v>4375</v>
      </c>
      <c r="N35" s="18">
        <v>6125</v>
      </c>
      <c r="O35" s="19">
        <v>7875</v>
      </c>
      <c r="Q35" s="23"/>
      <c r="R35" s="23"/>
    </row>
    <row r="36" spans="1:18" ht="12.75">
      <c r="A36" s="27" t="s">
        <v>64</v>
      </c>
      <c r="B36" s="29">
        <v>10.5699</v>
      </c>
      <c r="C36" s="28"/>
      <c r="D36" s="33">
        <f aca="true" t="shared" si="11" ref="D36:O36">D35/0.386479</f>
        <v>129.37313540968591</v>
      </c>
      <c r="E36" s="33">
        <f t="shared" si="11"/>
        <v>388.1194062290577</v>
      </c>
      <c r="F36" s="33">
        <f t="shared" si="11"/>
        <v>711.5522447532725</v>
      </c>
      <c r="G36" s="33">
        <f t="shared" si="11"/>
        <v>1358.417921801702</v>
      </c>
      <c r="H36" s="33">
        <f t="shared" si="11"/>
        <v>2264.029869669503</v>
      </c>
      <c r="I36" s="33">
        <f t="shared" si="11"/>
        <v>3169.6418175373046</v>
      </c>
      <c r="J36" s="33">
        <f t="shared" si="11"/>
        <v>4075.2537654051057</v>
      </c>
      <c r="K36" s="33">
        <f t="shared" si="11"/>
        <v>4980.865713272908</v>
      </c>
      <c r="L36" s="33">
        <f t="shared" si="11"/>
        <v>7244.89558294241</v>
      </c>
      <c r="M36" s="33">
        <f t="shared" si="11"/>
        <v>11320.149348347517</v>
      </c>
      <c r="N36" s="33">
        <f t="shared" si="11"/>
        <v>15848.209087686522</v>
      </c>
      <c r="O36" s="34">
        <f t="shared" si="11"/>
        <v>20376.26882702553</v>
      </c>
      <c r="P36" s="5"/>
      <c r="Q36" s="23"/>
      <c r="R36" s="23"/>
    </row>
    <row r="37" spans="2:18" ht="12.75">
      <c r="B37" s="6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3"/>
      <c r="R37" s="23"/>
    </row>
    <row r="38" spans="1:18" ht="12.75">
      <c r="A38" s="70" t="s">
        <v>95</v>
      </c>
      <c r="B38" s="74" t="s">
        <v>88</v>
      </c>
      <c r="C38" s="77" t="s">
        <v>99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6"/>
      <c r="Q38" s="23"/>
      <c r="R38" s="23"/>
    </row>
    <row r="39" spans="1:18" ht="25.5">
      <c r="A39" s="72"/>
      <c r="B39" s="75"/>
      <c r="C39" s="72" t="s">
        <v>89</v>
      </c>
      <c r="D39" s="40" t="s">
        <v>103</v>
      </c>
      <c r="E39" s="40" t="s">
        <v>77</v>
      </c>
      <c r="F39" s="40" t="s">
        <v>78</v>
      </c>
      <c r="G39" s="40" t="s">
        <v>79</v>
      </c>
      <c r="H39" s="40" t="s">
        <v>80</v>
      </c>
      <c r="I39" s="40" t="s">
        <v>81</v>
      </c>
      <c r="J39" s="40" t="s">
        <v>82</v>
      </c>
      <c r="K39" s="40" t="s">
        <v>83</v>
      </c>
      <c r="L39" s="40" t="s">
        <v>84</v>
      </c>
      <c r="M39" s="40" t="s">
        <v>85</v>
      </c>
      <c r="N39" s="40" t="s">
        <v>86</v>
      </c>
      <c r="O39" s="41" t="s">
        <v>104</v>
      </c>
      <c r="P39" s="36"/>
      <c r="Q39" s="23"/>
      <c r="R39" s="23"/>
    </row>
    <row r="40" spans="1:18" ht="12.75">
      <c r="A40" s="73"/>
      <c r="B40" s="76"/>
      <c r="C40" s="73"/>
      <c r="D40" s="18">
        <v>300</v>
      </c>
      <c r="E40" s="18">
        <v>900</v>
      </c>
      <c r="F40" s="18">
        <v>1600</v>
      </c>
      <c r="G40" s="18">
        <v>3000</v>
      </c>
      <c r="H40" s="18">
        <v>5000</v>
      </c>
      <c r="I40" s="18">
        <v>7000</v>
      </c>
      <c r="J40" s="18">
        <v>9000</v>
      </c>
      <c r="K40" s="18">
        <v>11000</v>
      </c>
      <c r="L40" s="18">
        <v>16000</v>
      </c>
      <c r="M40" s="18">
        <v>25000</v>
      </c>
      <c r="N40" s="18">
        <v>35000</v>
      </c>
      <c r="O40" s="21">
        <v>50000</v>
      </c>
      <c r="P40" s="35"/>
      <c r="Q40" s="23"/>
      <c r="R40" s="23"/>
    </row>
    <row r="41" spans="1:18" ht="12.75">
      <c r="A41" s="27" t="s">
        <v>8</v>
      </c>
      <c r="B41" s="29">
        <v>2.25</v>
      </c>
      <c r="C41" s="28"/>
      <c r="D41" s="15">
        <f aca="true" t="shared" si="12" ref="D41:O41">D40/2.25</f>
        <v>133.33333333333334</v>
      </c>
      <c r="E41" s="15">
        <f t="shared" si="12"/>
        <v>400</v>
      </c>
      <c r="F41" s="15">
        <f t="shared" si="12"/>
        <v>711.1111111111111</v>
      </c>
      <c r="G41" s="15">
        <f t="shared" si="12"/>
        <v>1333.3333333333333</v>
      </c>
      <c r="H41" s="15">
        <f t="shared" si="12"/>
        <v>2222.222222222222</v>
      </c>
      <c r="I41" s="15">
        <f t="shared" si="12"/>
        <v>3111.1111111111113</v>
      </c>
      <c r="J41" s="15">
        <f t="shared" si="12"/>
        <v>4000</v>
      </c>
      <c r="K41" s="15">
        <f t="shared" si="12"/>
        <v>4888.888888888889</v>
      </c>
      <c r="L41" s="15">
        <f t="shared" si="12"/>
        <v>7111.111111111111</v>
      </c>
      <c r="M41" s="15">
        <f t="shared" si="12"/>
        <v>11111.111111111111</v>
      </c>
      <c r="N41" s="15">
        <f t="shared" si="12"/>
        <v>15555.555555555555</v>
      </c>
      <c r="O41" s="16">
        <f t="shared" si="12"/>
        <v>22222.222222222223</v>
      </c>
      <c r="P41" s="6"/>
      <c r="Q41" s="6"/>
      <c r="R41" s="6"/>
    </row>
    <row r="42" spans="2:18" ht="12.75">
      <c r="B42" s="6"/>
      <c r="C42" s="4"/>
      <c r="D42" s="4"/>
      <c r="E42" s="2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8.75" customHeight="1">
      <c r="A43" s="37" t="s">
        <v>101</v>
      </c>
      <c r="B43" s="6"/>
      <c r="C43" s="4"/>
      <c r="D43" s="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6"/>
    </row>
    <row r="44" spans="1:18" ht="12.75">
      <c r="A44" t="s">
        <v>100</v>
      </c>
      <c r="B44" s="6"/>
      <c r="C44" s="4"/>
      <c r="D44" s="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6"/>
      <c r="R44" s="6"/>
    </row>
    <row r="45" spans="1:18" ht="36.75" customHeight="1">
      <c r="A45" s="80" t="s">
        <v>102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6"/>
    </row>
    <row r="46" spans="2:16" ht="12.75">
      <c r="B46" s="6"/>
      <c r="C46" s="1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20" ht="12.75">
      <c r="B47" s="6"/>
      <c r="C47" s="4"/>
      <c r="D47" s="4"/>
      <c r="E47" s="2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2.75">
      <c r="B48" s="6"/>
      <c r="C48" s="4"/>
      <c r="D48" s="1"/>
      <c r="E48" s="2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ht="12.75">
      <c r="B49" s="6"/>
      <c r="C49" s="4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ht="12.75">
      <c r="B50" s="6"/>
      <c r="C50" s="1"/>
      <c r="D50" s="4"/>
      <c r="E50" s="2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ht="12.75">
      <c r="B51" s="6"/>
      <c r="C51" s="4"/>
      <c r="D51" s="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"/>
      <c r="R51" s="6"/>
      <c r="S51" s="6"/>
      <c r="T51" s="6"/>
    </row>
    <row r="52" spans="2:20" ht="12.75">
      <c r="B52" s="6"/>
      <c r="C52" s="4"/>
      <c r="D52" s="1"/>
      <c r="E52" s="2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ht="12.75">
      <c r="B53" s="6"/>
      <c r="C53" s="4"/>
      <c r="D53" s="4"/>
      <c r="E53" s="2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ht="12.75">
      <c r="B54" s="6"/>
      <c r="C54" s="1"/>
      <c r="D54" s="4"/>
      <c r="E54" s="2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ht="12.75">
      <c r="B55" s="6"/>
      <c r="C55" s="4"/>
      <c r="D55" s="4"/>
      <c r="E55" s="2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ht="12.75">
      <c r="B56" s="6"/>
      <c r="C56" s="7"/>
      <c r="D56" s="1"/>
      <c r="E56" s="2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ht="12.75">
      <c r="B57" s="6"/>
      <c r="C57" s="7"/>
      <c r="D57" s="4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"/>
      <c r="T57" s="6"/>
    </row>
    <row r="58" spans="2:20" ht="12.75">
      <c r="B58" s="6"/>
      <c r="C58" s="6"/>
      <c r="D58" s="7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"/>
      <c r="T58" s="6"/>
    </row>
    <row r="59" spans="2:20" ht="12.75">
      <c r="B59" s="6"/>
      <c r="C59" s="6"/>
      <c r="D59" s="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6"/>
      <c r="T59" s="6"/>
    </row>
    <row r="60" spans="2:20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18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29">
    <mergeCell ref="A45:Q45"/>
    <mergeCell ref="A38:A40"/>
    <mergeCell ref="B38:B40"/>
    <mergeCell ref="C38:O38"/>
    <mergeCell ref="C39:C40"/>
    <mergeCell ref="A33:A35"/>
    <mergeCell ref="B33:B35"/>
    <mergeCell ref="C33:O33"/>
    <mergeCell ref="C34:C35"/>
    <mergeCell ref="A28:A30"/>
    <mergeCell ref="B28:B30"/>
    <mergeCell ref="C28:O28"/>
    <mergeCell ref="C29:C30"/>
    <mergeCell ref="A23:A25"/>
    <mergeCell ref="B23:B25"/>
    <mergeCell ref="C24:C25"/>
    <mergeCell ref="C23:P23"/>
    <mergeCell ref="A18:A20"/>
    <mergeCell ref="B18:B20"/>
    <mergeCell ref="C19:C20"/>
    <mergeCell ref="C18:O18"/>
    <mergeCell ref="A13:A15"/>
    <mergeCell ref="B13:B15"/>
    <mergeCell ref="C14:C15"/>
    <mergeCell ref="C13:O13"/>
    <mergeCell ref="C2:C3"/>
    <mergeCell ref="A1:A3"/>
    <mergeCell ref="B1:B3"/>
    <mergeCell ref="C1:O1"/>
  </mergeCells>
  <printOptions/>
  <pageMargins left="0.75" right="0.75" top="1" bottom="1" header="0.4921259845" footer="0.492125984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"/>
  <sheetViews>
    <sheetView tabSelected="1" view="pageBreakPreview" zoomScale="85" zoomScaleSheetLayoutView="85" workbookViewId="0" topLeftCell="A43">
      <selection activeCell="B81" sqref="B81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16384" width="11.421875" style="0" customWidth="1"/>
  </cols>
  <sheetData>
    <row r="1" spans="1:15" ht="12.75">
      <c r="A1" s="70" t="s">
        <v>87</v>
      </c>
      <c r="B1" s="74" t="s">
        <v>199</v>
      </c>
      <c r="C1" s="77" t="s">
        <v>99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2.75">
      <c r="A2" s="72"/>
      <c r="B2" s="75"/>
      <c r="C2" s="70" t="s">
        <v>89</v>
      </c>
      <c r="D2" s="38" t="s">
        <v>10</v>
      </c>
      <c r="E2" s="38" t="s">
        <v>11</v>
      </c>
      <c r="F2" s="38" t="s">
        <v>12</v>
      </c>
      <c r="G2" s="38" t="s">
        <v>13</v>
      </c>
      <c r="H2" s="38" t="s">
        <v>14</v>
      </c>
      <c r="I2" s="38" t="s">
        <v>15</v>
      </c>
      <c r="J2" s="38" t="s">
        <v>16</v>
      </c>
      <c r="K2" s="38" t="s">
        <v>17</v>
      </c>
      <c r="L2" s="38" t="s">
        <v>18</v>
      </c>
      <c r="M2" s="38" t="s">
        <v>19</v>
      </c>
      <c r="N2" s="38" t="s">
        <v>20</v>
      </c>
      <c r="O2" s="39" t="s">
        <v>91</v>
      </c>
    </row>
    <row r="3" spans="1:15" ht="12.75">
      <c r="A3" s="73"/>
      <c r="B3" s="76"/>
      <c r="C3" s="73"/>
      <c r="D3" s="20">
        <v>75</v>
      </c>
      <c r="E3" s="20">
        <v>225</v>
      </c>
      <c r="F3" s="20">
        <v>400</v>
      </c>
      <c r="G3" s="20">
        <v>750</v>
      </c>
      <c r="H3" s="20">
        <v>1250</v>
      </c>
      <c r="I3" s="20">
        <v>1750</v>
      </c>
      <c r="J3" s="20">
        <v>2250</v>
      </c>
      <c r="K3" s="20">
        <v>2750</v>
      </c>
      <c r="L3" s="20">
        <v>4000</v>
      </c>
      <c r="M3" s="20">
        <v>6250</v>
      </c>
      <c r="N3" s="20">
        <v>8750</v>
      </c>
      <c r="O3" s="21">
        <v>12500</v>
      </c>
    </row>
    <row r="4" spans="1:15" ht="12.75">
      <c r="A4" s="42" t="s">
        <v>105</v>
      </c>
      <c r="B4" s="6">
        <v>0.882155514</v>
      </c>
      <c r="C4" s="42"/>
      <c r="D4" s="55">
        <f>D$3/$B4</f>
        <v>85.01902307442812</v>
      </c>
      <c r="E4" s="55">
        <f aca="true" t="shared" si="0" ref="E4:O12">E$3/$B4</f>
        <v>255.05706922328434</v>
      </c>
      <c r="F4" s="55">
        <f t="shared" si="0"/>
        <v>453.4347897302833</v>
      </c>
      <c r="G4" s="55">
        <f t="shared" si="0"/>
        <v>850.1902307442812</v>
      </c>
      <c r="H4" s="55">
        <f t="shared" si="0"/>
        <v>1416.9837179071353</v>
      </c>
      <c r="I4" s="55">
        <f t="shared" si="0"/>
        <v>1983.7772050699893</v>
      </c>
      <c r="J4" s="55">
        <f t="shared" si="0"/>
        <v>2550.5706922328436</v>
      </c>
      <c r="K4" s="55">
        <f t="shared" si="0"/>
        <v>3117.3641793956976</v>
      </c>
      <c r="L4" s="55">
        <f t="shared" si="0"/>
        <v>4534.347897302833</v>
      </c>
      <c r="M4" s="55">
        <f t="shared" si="0"/>
        <v>7084.918589535677</v>
      </c>
      <c r="N4" s="55">
        <f t="shared" si="0"/>
        <v>9918.886025349948</v>
      </c>
      <c r="O4" s="56">
        <f t="shared" si="0"/>
        <v>14169.837179071354</v>
      </c>
    </row>
    <row r="5" spans="1:15" ht="12.75">
      <c r="A5" s="42" t="s">
        <v>106</v>
      </c>
      <c r="B5" s="6">
        <v>0.922815501</v>
      </c>
      <c r="C5" s="42"/>
      <c r="D5" s="47">
        <f aca="true" t="shared" si="1" ref="D5:D12">D$3/$B5</f>
        <v>81.27301710767426</v>
      </c>
      <c r="E5" s="47">
        <f t="shared" si="0"/>
        <v>243.81905132302282</v>
      </c>
      <c r="F5" s="47">
        <f t="shared" si="0"/>
        <v>433.4560912409294</v>
      </c>
      <c r="G5" s="47">
        <f t="shared" si="0"/>
        <v>812.7301710767426</v>
      </c>
      <c r="H5" s="47">
        <f t="shared" si="0"/>
        <v>1354.5502851279045</v>
      </c>
      <c r="I5" s="47">
        <f t="shared" si="0"/>
        <v>1896.3703991790662</v>
      </c>
      <c r="J5" s="47">
        <f t="shared" si="0"/>
        <v>2438.190513230228</v>
      </c>
      <c r="K5" s="47">
        <f t="shared" si="0"/>
        <v>2980.01062728139</v>
      </c>
      <c r="L5" s="47">
        <f t="shared" si="0"/>
        <v>4334.560912409294</v>
      </c>
      <c r="M5" s="47">
        <f t="shared" si="0"/>
        <v>6772.7514256395225</v>
      </c>
      <c r="N5" s="47">
        <f t="shared" si="0"/>
        <v>9481.851995895331</v>
      </c>
      <c r="O5" s="48">
        <f t="shared" si="0"/>
        <v>13545.502851279045</v>
      </c>
    </row>
    <row r="6" spans="1:15" ht="12.75">
      <c r="A6" s="11" t="s">
        <v>63</v>
      </c>
      <c r="B6" s="6">
        <v>1.060599845</v>
      </c>
      <c r="C6" s="8"/>
      <c r="D6" s="47">
        <f t="shared" si="1"/>
        <v>70.71470013273479</v>
      </c>
      <c r="E6" s="47">
        <f t="shared" si="0"/>
        <v>212.14410039820436</v>
      </c>
      <c r="F6" s="47">
        <f t="shared" si="0"/>
        <v>377.14506737458555</v>
      </c>
      <c r="G6" s="47">
        <f t="shared" si="0"/>
        <v>707.1470013273479</v>
      </c>
      <c r="H6" s="47">
        <f t="shared" si="0"/>
        <v>1178.5783355455799</v>
      </c>
      <c r="I6" s="47">
        <f t="shared" si="0"/>
        <v>1650.0096697638116</v>
      </c>
      <c r="J6" s="47">
        <f t="shared" si="0"/>
        <v>2121.4410039820436</v>
      </c>
      <c r="K6" s="47">
        <f t="shared" si="0"/>
        <v>2592.8723382002754</v>
      </c>
      <c r="L6" s="47">
        <f t="shared" si="0"/>
        <v>3771.4506737458555</v>
      </c>
      <c r="M6" s="47">
        <f t="shared" si="0"/>
        <v>5892.891677727899</v>
      </c>
      <c r="N6" s="47">
        <f t="shared" si="0"/>
        <v>8250.048348819058</v>
      </c>
      <c r="O6" s="48">
        <f t="shared" si="0"/>
        <v>11785.783355455798</v>
      </c>
    </row>
    <row r="7" spans="1:15" ht="12.75">
      <c r="A7" s="11" t="s">
        <v>0</v>
      </c>
      <c r="B7" s="6">
        <v>0.941258114</v>
      </c>
      <c r="C7" s="8"/>
      <c r="D7" s="47">
        <f t="shared" si="1"/>
        <v>79.68058801775173</v>
      </c>
      <c r="E7" s="47">
        <f t="shared" si="0"/>
        <v>239.0417640532552</v>
      </c>
      <c r="F7" s="47">
        <f t="shared" si="0"/>
        <v>424.9631360946759</v>
      </c>
      <c r="G7" s="47">
        <f t="shared" si="0"/>
        <v>796.8058801775173</v>
      </c>
      <c r="H7" s="47">
        <f t="shared" si="0"/>
        <v>1328.0098002958623</v>
      </c>
      <c r="I7" s="47">
        <f t="shared" si="0"/>
        <v>1859.2137204142073</v>
      </c>
      <c r="J7" s="47">
        <f t="shared" si="0"/>
        <v>2390.417640532552</v>
      </c>
      <c r="K7" s="47">
        <f t="shared" si="0"/>
        <v>2921.6215606508968</v>
      </c>
      <c r="L7" s="47">
        <f t="shared" si="0"/>
        <v>4249.631360946759</v>
      </c>
      <c r="M7" s="47">
        <f t="shared" si="0"/>
        <v>6640.049001479311</v>
      </c>
      <c r="N7" s="47">
        <f t="shared" si="0"/>
        <v>9296.068602071036</v>
      </c>
      <c r="O7" s="48">
        <f t="shared" si="0"/>
        <v>13280.098002958623</v>
      </c>
    </row>
    <row r="8" spans="1:15" ht="12.75">
      <c r="A8" s="11" t="s">
        <v>90</v>
      </c>
      <c r="B8" s="6">
        <v>0.890949981</v>
      </c>
      <c r="C8" s="8"/>
      <c r="D8" s="47">
        <f t="shared" si="1"/>
        <v>84.17980986521846</v>
      </c>
      <c r="E8" s="47">
        <f t="shared" si="0"/>
        <v>252.53942959565538</v>
      </c>
      <c r="F8" s="47">
        <f t="shared" si="0"/>
        <v>448.95898594783176</v>
      </c>
      <c r="G8" s="47">
        <f t="shared" si="0"/>
        <v>841.7980986521846</v>
      </c>
      <c r="H8" s="47">
        <f t="shared" si="0"/>
        <v>1402.9968310869745</v>
      </c>
      <c r="I8" s="47">
        <f t="shared" si="0"/>
        <v>1964.1955635217641</v>
      </c>
      <c r="J8" s="47">
        <f t="shared" si="0"/>
        <v>2525.394295956554</v>
      </c>
      <c r="K8" s="47">
        <f t="shared" si="0"/>
        <v>3086.5930283913435</v>
      </c>
      <c r="L8" s="47">
        <f t="shared" si="0"/>
        <v>4489.5898594783175</v>
      </c>
      <c r="M8" s="47">
        <f t="shared" si="0"/>
        <v>7014.984155434871</v>
      </c>
      <c r="N8" s="47">
        <f t="shared" si="0"/>
        <v>9820.97781760882</v>
      </c>
      <c r="O8" s="48">
        <f t="shared" si="0"/>
        <v>14029.968310869743</v>
      </c>
    </row>
    <row r="9" spans="1:15" ht="12.75">
      <c r="A9" s="11" t="s">
        <v>2</v>
      </c>
      <c r="B9" s="6">
        <v>1.072386991</v>
      </c>
      <c r="C9" s="8"/>
      <c r="D9" s="47">
        <f t="shared" si="1"/>
        <v>69.93743921684705</v>
      </c>
      <c r="E9" s="47">
        <f t="shared" si="0"/>
        <v>209.81231765054116</v>
      </c>
      <c r="F9" s="47">
        <f t="shared" si="0"/>
        <v>372.9996758231843</v>
      </c>
      <c r="G9" s="47">
        <f t="shared" si="0"/>
        <v>699.3743921684705</v>
      </c>
      <c r="H9" s="47">
        <f t="shared" si="0"/>
        <v>1165.623986947451</v>
      </c>
      <c r="I9" s="47">
        <f t="shared" si="0"/>
        <v>1631.8735817264312</v>
      </c>
      <c r="J9" s="47">
        <f t="shared" si="0"/>
        <v>2098.1231765054117</v>
      </c>
      <c r="K9" s="47">
        <f t="shared" si="0"/>
        <v>2564.372771284392</v>
      </c>
      <c r="L9" s="47">
        <f t="shared" si="0"/>
        <v>3729.9967582318427</v>
      </c>
      <c r="M9" s="47">
        <f t="shared" si="0"/>
        <v>5828.119934737254</v>
      </c>
      <c r="N9" s="47">
        <f t="shared" si="0"/>
        <v>8159.367908632156</v>
      </c>
      <c r="O9" s="48">
        <f t="shared" si="0"/>
        <v>11656.239869474508</v>
      </c>
    </row>
    <row r="10" spans="1:15" ht="12.75">
      <c r="A10" s="11" t="s">
        <v>3</v>
      </c>
      <c r="B10" s="6">
        <v>0.900203606</v>
      </c>
      <c r="C10" s="8"/>
      <c r="D10" s="47">
        <f t="shared" si="1"/>
        <v>83.31448518992046</v>
      </c>
      <c r="E10" s="47">
        <f t="shared" si="0"/>
        <v>249.9434555697614</v>
      </c>
      <c r="F10" s="47">
        <f t="shared" si="0"/>
        <v>444.34392101290916</v>
      </c>
      <c r="G10" s="47">
        <f t="shared" si="0"/>
        <v>833.1448518992046</v>
      </c>
      <c r="H10" s="47">
        <f t="shared" si="0"/>
        <v>1388.574753165341</v>
      </c>
      <c r="I10" s="47">
        <f t="shared" si="0"/>
        <v>1944.0046544314775</v>
      </c>
      <c r="J10" s="47">
        <f t="shared" si="0"/>
        <v>2499.434555697614</v>
      </c>
      <c r="K10" s="47">
        <f t="shared" si="0"/>
        <v>3054.8644569637504</v>
      </c>
      <c r="L10" s="47">
        <f t="shared" si="0"/>
        <v>4443.439210129091</v>
      </c>
      <c r="M10" s="47">
        <f t="shared" si="0"/>
        <v>6942.8737658267055</v>
      </c>
      <c r="N10" s="47">
        <f t="shared" si="0"/>
        <v>9720.023272157387</v>
      </c>
      <c r="O10" s="48">
        <f t="shared" si="0"/>
        <v>13885.747531653411</v>
      </c>
    </row>
    <row r="11" spans="1:15" ht="12.75">
      <c r="A11" s="11" t="s">
        <v>5</v>
      </c>
      <c r="B11" s="6">
        <v>0.734052433</v>
      </c>
      <c r="C11" s="8"/>
      <c r="D11" s="47">
        <f t="shared" si="1"/>
        <v>102.17253785738764</v>
      </c>
      <c r="E11" s="47">
        <f t="shared" si="0"/>
        <v>306.51761357216293</v>
      </c>
      <c r="F11" s="47">
        <f t="shared" si="0"/>
        <v>544.9202019060674</v>
      </c>
      <c r="G11" s="47">
        <f t="shared" si="0"/>
        <v>1021.7253785738764</v>
      </c>
      <c r="H11" s="47">
        <f t="shared" si="0"/>
        <v>1702.8756309564606</v>
      </c>
      <c r="I11" s="47">
        <f t="shared" si="0"/>
        <v>2384.025883339045</v>
      </c>
      <c r="J11" s="47">
        <f t="shared" si="0"/>
        <v>3065.176135721629</v>
      </c>
      <c r="K11" s="47">
        <f t="shared" si="0"/>
        <v>3746.326388104213</v>
      </c>
      <c r="L11" s="47">
        <f t="shared" si="0"/>
        <v>5449.202019060674</v>
      </c>
      <c r="M11" s="47">
        <f t="shared" si="0"/>
        <v>8514.378154782304</v>
      </c>
      <c r="N11" s="47">
        <f t="shared" si="0"/>
        <v>11920.129416695225</v>
      </c>
      <c r="O11" s="48">
        <f t="shared" si="0"/>
        <v>17028.756309564607</v>
      </c>
    </row>
    <row r="12" spans="1:15" ht="12.75">
      <c r="A12" s="14" t="s">
        <v>6</v>
      </c>
      <c r="B12" s="6">
        <v>0.793794199</v>
      </c>
      <c r="C12" s="22"/>
      <c r="D12" s="57">
        <f t="shared" si="1"/>
        <v>94.48292780985666</v>
      </c>
      <c r="E12" s="57">
        <f t="shared" si="0"/>
        <v>283.44878342956997</v>
      </c>
      <c r="F12" s="57">
        <f t="shared" si="0"/>
        <v>503.90894831923555</v>
      </c>
      <c r="G12" s="57">
        <f t="shared" si="0"/>
        <v>944.8292780985666</v>
      </c>
      <c r="H12" s="57">
        <f t="shared" si="0"/>
        <v>1574.7154634976112</v>
      </c>
      <c r="I12" s="57">
        <f t="shared" si="0"/>
        <v>2204.6016488966557</v>
      </c>
      <c r="J12" s="57">
        <f t="shared" si="0"/>
        <v>2834.4878342957</v>
      </c>
      <c r="K12" s="57">
        <f t="shared" si="0"/>
        <v>3464.374019694744</v>
      </c>
      <c r="L12" s="57">
        <f t="shared" si="0"/>
        <v>5039.089483192355</v>
      </c>
      <c r="M12" s="57">
        <f t="shared" si="0"/>
        <v>7873.577317488055</v>
      </c>
      <c r="N12" s="57">
        <f t="shared" si="0"/>
        <v>11023.008244483277</v>
      </c>
      <c r="O12" s="58">
        <f t="shared" si="0"/>
        <v>15747.15463497611</v>
      </c>
    </row>
    <row r="13" ht="12.75">
      <c r="B13" s="60"/>
    </row>
    <row r="14" ht="12.75">
      <c r="B14" s="6"/>
    </row>
    <row r="15" spans="1:15" ht="12.75" customHeight="1">
      <c r="A15" s="70" t="s">
        <v>95</v>
      </c>
      <c r="B15" s="81" t="s">
        <v>199</v>
      </c>
      <c r="C15" s="77" t="s">
        <v>99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25.5">
      <c r="A16" s="72"/>
      <c r="B16" s="82"/>
      <c r="C16" s="70" t="s">
        <v>89</v>
      </c>
      <c r="D16" s="40" t="s">
        <v>92</v>
      </c>
      <c r="E16" s="40" t="s">
        <v>21</v>
      </c>
      <c r="F16" s="40" t="s">
        <v>22</v>
      </c>
      <c r="G16" s="40" t="s">
        <v>23</v>
      </c>
      <c r="H16" s="40" t="s">
        <v>24</v>
      </c>
      <c r="I16" s="40" t="s">
        <v>25</v>
      </c>
      <c r="J16" s="40" t="s">
        <v>26</v>
      </c>
      <c r="K16" s="40" t="s">
        <v>93</v>
      </c>
      <c r="L16" s="40" t="s">
        <v>27</v>
      </c>
      <c r="M16" s="40" t="s">
        <v>28</v>
      </c>
      <c r="N16" s="40" t="s">
        <v>29</v>
      </c>
      <c r="O16" s="41" t="s">
        <v>94</v>
      </c>
    </row>
    <row r="17" spans="1:15" ht="12.75">
      <c r="A17" s="73"/>
      <c r="B17" s="83"/>
      <c r="C17" s="73"/>
      <c r="D17" s="18">
        <v>700</v>
      </c>
      <c r="E17" s="18">
        <v>2100</v>
      </c>
      <c r="F17" s="18">
        <v>3750</v>
      </c>
      <c r="G17" s="18">
        <v>7050</v>
      </c>
      <c r="H17" s="18">
        <v>11750</v>
      </c>
      <c r="I17" s="18">
        <v>16550</v>
      </c>
      <c r="J17" s="18">
        <v>21000</v>
      </c>
      <c r="K17" s="18">
        <v>25500</v>
      </c>
      <c r="L17" s="18">
        <v>37500</v>
      </c>
      <c r="M17" s="18">
        <v>58500</v>
      </c>
      <c r="N17" s="18">
        <v>82000</v>
      </c>
      <c r="O17" s="19">
        <v>118000</v>
      </c>
    </row>
    <row r="18" spans="1:15" ht="12.75">
      <c r="A18" s="27" t="s">
        <v>9</v>
      </c>
      <c r="B18" s="62">
        <v>9.481799898</v>
      </c>
      <c r="C18" s="28"/>
      <c r="D18" s="29">
        <f>D17/$B18</f>
        <v>73.82564571391676</v>
      </c>
      <c r="E18" s="29">
        <f>E17/$B18</f>
        <v>221.47693714175026</v>
      </c>
      <c r="F18" s="29">
        <f aca="true" t="shared" si="2" ref="F18:O18">F17/$B18</f>
        <v>395.4945306102683</v>
      </c>
      <c r="G18" s="29">
        <f t="shared" si="2"/>
        <v>743.5297175473045</v>
      </c>
      <c r="H18" s="29">
        <f t="shared" si="2"/>
        <v>1239.216195912174</v>
      </c>
      <c r="I18" s="29">
        <f t="shared" si="2"/>
        <v>1745.4491950933175</v>
      </c>
      <c r="J18" s="29">
        <f t="shared" si="2"/>
        <v>2214.7693714175025</v>
      </c>
      <c r="K18" s="29">
        <f t="shared" si="2"/>
        <v>2689.3628081498246</v>
      </c>
      <c r="L18" s="29">
        <f t="shared" si="2"/>
        <v>3954.945306102683</v>
      </c>
      <c r="M18" s="29">
        <f t="shared" si="2"/>
        <v>6169.714677520185</v>
      </c>
      <c r="N18" s="29">
        <f t="shared" si="2"/>
        <v>8648.147069344534</v>
      </c>
      <c r="O18" s="29">
        <f t="shared" si="2"/>
        <v>12444.89456320311</v>
      </c>
    </row>
    <row r="19" spans="1:15" ht="12.75">
      <c r="A19" s="4"/>
      <c r="B19" s="1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>
      <c r="A20" s="70" t="s">
        <v>95</v>
      </c>
      <c r="B20" s="81" t="s">
        <v>199</v>
      </c>
      <c r="C20" s="77" t="s">
        <v>99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5" ht="12.75">
      <c r="A21" s="72"/>
      <c r="B21" s="82"/>
      <c r="C21" s="70" t="s">
        <v>89</v>
      </c>
      <c r="D21" s="38" t="s">
        <v>96</v>
      </c>
      <c r="E21" s="38" t="s">
        <v>30</v>
      </c>
      <c r="F21" s="38" t="s">
        <v>31</v>
      </c>
      <c r="G21" s="38" t="s">
        <v>32</v>
      </c>
      <c r="H21" s="38" t="s">
        <v>33</v>
      </c>
      <c r="I21" s="38" t="s">
        <v>34</v>
      </c>
      <c r="J21" s="38" t="s">
        <v>35</v>
      </c>
      <c r="K21" s="38" t="s">
        <v>36</v>
      </c>
      <c r="L21" s="38" t="s">
        <v>37</v>
      </c>
      <c r="M21" s="38" t="s">
        <v>38</v>
      </c>
      <c r="N21" s="38" t="s">
        <v>39</v>
      </c>
      <c r="O21" s="39" t="s">
        <v>40</v>
      </c>
    </row>
    <row r="22" spans="1:15" ht="12.75">
      <c r="A22" s="73"/>
      <c r="B22" s="83"/>
      <c r="C22" s="73"/>
      <c r="D22" s="18">
        <v>112.5</v>
      </c>
      <c r="E22" s="18">
        <v>337.5</v>
      </c>
      <c r="F22" s="18">
        <v>600</v>
      </c>
      <c r="G22" s="18">
        <v>1125</v>
      </c>
      <c r="H22" s="18">
        <v>1875</v>
      </c>
      <c r="I22" s="18">
        <v>2625</v>
      </c>
      <c r="J22" s="18">
        <v>3375</v>
      </c>
      <c r="K22" s="18">
        <v>4125</v>
      </c>
      <c r="L22" s="18">
        <v>6000</v>
      </c>
      <c r="M22" s="18">
        <v>9375</v>
      </c>
      <c r="N22" s="18">
        <v>13125</v>
      </c>
      <c r="O22" s="19">
        <v>16875</v>
      </c>
    </row>
    <row r="23" spans="1:15" ht="12.75">
      <c r="A23" s="27" t="s">
        <v>7</v>
      </c>
      <c r="B23" s="62">
        <v>1.822940668</v>
      </c>
      <c r="C23" s="28"/>
      <c r="D23" s="29">
        <f aca="true" t="shared" si="3" ref="D23:O23">D22/$B23</f>
        <v>61.71347316719142</v>
      </c>
      <c r="E23" s="29">
        <f t="shared" si="3"/>
        <v>185.14041950157426</v>
      </c>
      <c r="F23" s="29">
        <f t="shared" si="3"/>
        <v>329.1385235583542</v>
      </c>
      <c r="G23" s="29">
        <f t="shared" si="3"/>
        <v>617.1347316719142</v>
      </c>
      <c r="H23" s="29">
        <f t="shared" si="3"/>
        <v>1028.557886119857</v>
      </c>
      <c r="I23" s="29">
        <f t="shared" si="3"/>
        <v>1439.9810405677997</v>
      </c>
      <c r="J23" s="29">
        <f t="shared" si="3"/>
        <v>1851.4041950157425</v>
      </c>
      <c r="K23" s="29">
        <f t="shared" si="3"/>
        <v>2262.8273494636856</v>
      </c>
      <c r="L23" s="29">
        <f t="shared" si="3"/>
        <v>3291.3852355835425</v>
      </c>
      <c r="M23" s="29">
        <f t="shared" si="3"/>
        <v>5142.789430599285</v>
      </c>
      <c r="N23" s="29">
        <f t="shared" si="3"/>
        <v>7199.905202838999</v>
      </c>
      <c r="O23" s="29">
        <f t="shared" si="3"/>
        <v>9257.020975078713</v>
      </c>
    </row>
    <row r="24" spans="1:15" ht="12.75">
      <c r="A24" s="4"/>
      <c r="B24" s="1"/>
      <c r="C24" s="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ht="12.75" customHeight="1">
      <c r="A25" s="70" t="s">
        <v>95</v>
      </c>
      <c r="B25" s="81" t="s">
        <v>199</v>
      </c>
      <c r="C25" s="77" t="s">
        <v>99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</row>
    <row r="26" spans="1:16" ht="25.5">
      <c r="A26" s="72"/>
      <c r="B26" s="82"/>
      <c r="C26" s="72" t="s">
        <v>89</v>
      </c>
      <c r="D26" s="40" t="s">
        <v>97</v>
      </c>
      <c r="E26" s="40" t="s">
        <v>41</v>
      </c>
      <c r="F26" s="40" t="s">
        <v>42</v>
      </c>
      <c r="G26" s="40" t="s">
        <v>43</v>
      </c>
      <c r="H26" s="40" t="s">
        <v>44</v>
      </c>
      <c r="I26" s="40" t="s">
        <v>45</v>
      </c>
      <c r="J26" s="40" t="s">
        <v>46</v>
      </c>
      <c r="K26" s="40" t="s">
        <v>47</v>
      </c>
      <c r="L26" s="40" t="s">
        <v>48</v>
      </c>
      <c r="M26" s="40" t="s">
        <v>49</v>
      </c>
      <c r="N26" s="40" t="s">
        <v>50</v>
      </c>
      <c r="O26" s="40" t="s">
        <v>51</v>
      </c>
      <c r="P26" s="41" t="s">
        <v>98</v>
      </c>
    </row>
    <row r="27" spans="1:16" ht="12.75">
      <c r="A27" s="73"/>
      <c r="B27" s="83"/>
      <c r="C27" s="73"/>
      <c r="D27" s="44">
        <v>18500</v>
      </c>
      <c r="E27" s="44">
        <v>46500</v>
      </c>
      <c r="F27" s="44">
        <v>65500</v>
      </c>
      <c r="G27" s="44">
        <v>87500</v>
      </c>
      <c r="H27" s="44">
        <v>112500</v>
      </c>
      <c r="I27" s="44">
        <v>137500</v>
      </c>
      <c r="J27" s="44">
        <v>162500</v>
      </c>
      <c r="K27" s="44">
        <v>187500</v>
      </c>
      <c r="L27" s="44">
        <v>212500</v>
      </c>
      <c r="M27" s="44">
        <v>262500</v>
      </c>
      <c r="N27" s="44">
        <v>337500</v>
      </c>
      <c r="O27" s="44">
        <v>437500</v>
      </c>
      <c r="P27" s="45">
        <v>625000</v>
      </c>
    </row>
    <row r="28" spans="1:16" ht="12.75">
      <c r="A28" s="27" t="s">
        <v>1</v>
      </c>
      <c r="B28" s="62">
        <v>137.7104793</v>
      </c>
      <c r="C28" s="28"/>
      <c r="D28" s="29">
        <f aca="true" t="shared" si="4" ref="D28:P28">D27/$B28</f>
        <v>134.33981272912467</v>
      </c>
      <c r="E28" s="29">
        <f t="shared" si="4"/>
        <v>337.6649346975296</v>
      </c>
      <c r="F28" s="29">
        <f t="shared" si="4"/>
        <v>475.63555317609007</v>
      </c>
      <c r="G28" s="29">
        <f t="shared" si="4"/>
        <v>635.3910061512653</v>
      </c>
      <c r="H28" s="29">
        <f t="shared" si="4"/>
        <v>816.9312936230555</v>
      </c>
      <c r="I28" s="29">
        <f t="shared" si="4"/>
        <v>998.4715810948455</v>
      </c>
      <c r="J28" s="29">
        <f t="shared" si="4"/>
        <v>1180.0118685666357</v>
      </c>
      <c r="K28" s="29">
        <f t="shared" si="4"/>
        <v>1361.5521560384257</v>
      </c>
      <c r="L28" s="29">
        <f t="shared" si="4"/>
        <v>1543.0924435102158</v>
      </c>
      <c r="M28" s="29">
        <f t="shared" si="4"/>
        <v>1906.173018453796</v>
      </c>
      <c r="N28" s="29">
        <f t="shared" si="4"/>
        <v>2450.7938808691665</v>
      </c>
      <c r="O28" s="29">
        <f t="shared" si="4"/>
        <v>3176.955030756327</v>
      </c>
      <c r="P28" s="29">
        <f t="shared" si="4"/>
        <v>4538.507186794753</v>
      </c>
    </row>
    <row r="29" ht="12.75">
      <c r="B29" s="6"/>
    </row>
    <row r="30" spans="1:15" ht="12.75" customHeight="1">
      <c r="A30" s="70" t="s">
        <v>95</v>
      </c>
      <c r="B30" s="81" t="s">
        <v>199</v>
      </c>
      <c r="C30" s="77" t="s">
        <v>99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</row>
    <row r="31" spans="1:15" ht="12.75">
      <c r="A31" s="72"/>
      <c r="B31" s="82"/>
      <c r="C31" s="70" t="s">
        <v>89</v>
      </c>
      <c r="D31" s="38">
        <v>1050</v>
      </c>
      <c r="E31" s="38" t="s">
        <v>62</v>
      </c>
      <c r="F31" s="38" t="s">
        <v>61</v>
      </c>
      <c r="G31" s="38" t="s">
        <v>60</v>
      </c>
      <c r="H31" s="38" t="s">
        <v>59</v>
      </c>
      <c r="I31" s="38" t="s">
        <v>58</v>
      </c>
      <c r="J31" s="38" t="s">
        <v>57</v>
      </c>
      <c r="K31" s="38" t="s">
        <v>56</v>
      </c>
      <c r="L31" s="38" t="s">
        <v>55</v>
      </c>
      <c r="M31" s="38" t="s">
        <v>54</v>
      </c>
      <c r="N31" s="38" t="s">
        <v>53</v>
      </c>
      <c r="O31" s="39" t="s">
        <v>52</v>
      </c>
    </row>
    <row r="32" spans="1:15" ht="12.75">
      <c r="A32" s="73"/>
      <c r="B32" s="83"/>
      <c r="C32" s="73"/>
      <c r="D32" s="3">
        <v>525</v>
      </c>
      <c r="E32" s="3">
        <v>1600</v>
      </c>
      <c r="F32" s="3">
        <v>2875</v>
      </c>
      <c r="G32" s="3">
        <v>5375</v>
      </c>
      <c r="H32" s="3">
        <v>8950</v>
      </c>
      <c r="I32" s="3">
        <v>12525</v>
      </c>
      <c r="J32" s="3">
        <v>16100</v>
      </c>
      <c r="K32" s="3">
        <v>19700</v>
      </c>
      <c r="L32" s="3">
        <v>28650</v>
      </c>
      <c r="M32" s="3">
        <v>44750</v>
      </c>
      <c r="N32" s="3">
        <v>62650</v>
      </c>
      <c r="O32" s="10">
        <v>80550</v>
      </c>
    </row>
    <row r="33" spans="1:17" ht="12.75">
      <c r="A33" s="27" t="s">
        <v>4</v>
      </c>
      <c r="B33" s="62">
        <v>9.718676652</v>
      </c>
      <c r="C33" s="28"/>
      <c r="D33" s="29">
        <f aca="true" t="shared" si="5" ref="D33:O33">D32/$B33</f>
        <v>54.019700294479975</v>
      </c>
      <c r="E33" s="29">
        <f t="shared" si="5"/>
        <v>164.63146756412945</v>
      </c>
      <c r="F33" s="29">
        <f t="shared" si="5"/>
        <v>295.8221682792951</v>
      </c>
      <c r="G33" s="29">
        <f t="shared" si="5"/>
        <v>553.0588363482474</v>
      </c>
      <c r="H33" s="29">
        <f t="shared" si="5"/>
        <v>920.9072716868491</v>
      </c>
      <c r="I33" s="29">
        <f t="shared" si="5"/>
        <v>1288.7557070254509</v>
      </c>
      <c r="J33" s="29">
        <f t="shared" si="5"/>
        <v>1656.6041423640524</v>
      </c>
      <c r="K33" s="29">
        <f t="shared" si="5"/>
        <v>2027.0249443833438</v>
      </c>
      <c r="L33" s="29">
        <f t="shared" si="5"/>
        <v>2947.9322160701927</v>
      </c>
      <c r="M33" s="29">
        <f t="shared" si="5"/>
        <v>4604.536358434246</v>
      </c>
      <c r="N33" s="29">
        <f t="shared" si="5"/>
        <v>6446.350901807944</v>
      </c>
      <c r="O33" s="29">
        <f t="shared" si="5"/>
        <v>8288.165445181641</v>
      </c>
      <c r="P33" s="6"/>
      <c r="Q33" s="6"/>
    </row>
    <row r="34" spans="2:17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 customHeight="1">
      <c r="A35" s="70" t="s">
        <v>95</v>
      </c>
      <c r="B35" s="81" t="s">
        <v>199</v>
      </c>
      <c r="C35" s="77" t="s">
        <v>99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Q35" s="30"/>
    </row>
    <row r="36" spans="1:17" ht="25.5">
      <c r="A36" s="72"/>
      <c r="B36" s="82"/>
      <c r="C36" s="70" t="s">
        <v>89</v>
      </c>
      <c r="D36" s="40" t="s">
        <v>65</v>
      </c>
      <c r="E36" s="40" t="s">
        <v>66</v>
      </c>
      <c r="F36" s="40" t="s">
        <v>67</v>
      </c>
      <c r="G36" s="40" t="s">
        <v>68</v>
      </c>
      <c r="H36" s="40" t="s">
        <v>69</v>
      </c>
      <c r="I36" s="40" t="s">
        <v>70</v>
      </c>
      <c r="J36" s="40" t="s">
        <v>71</v>
      </c>
      <c r="K36" s="40" t="s">
        <v>72</v>
      </c>
      <c r="L36" s="40" t="s">
        <v>73</v>
      </c>
      <c r="M36" s="40" t="s">
        <v>74</v>
      </c>
      <c r="N36" s="40" t="s">
        <v>75</v>
      </c>
      <c r="O36" s="41" t="s">
        <v>76</v>
      </c>
      <c r="Q36" s="23"/>
    </row>
    <row r="37" spans="1:17" ht="12.75">
      <c r="A37" s="73"/>
      <c r="B37" s="83"/>
      <c r="C37" s="73"/>
      <c r="D37" s="18">
        <v>50</v>
      </c>
      <c r="E37" s="18">
        <v>150</v>
      </c>
      <c r="F37" s="18">
        <v>275</v>
      </c>
      <c r="G37" s="18">
        <v>525</v>
      </c>
      <c r="H37" s="18">
        <v>875</v>
      </c>
      <c r="I37" s="18">
        <v>1225</v>
      </c>
      <c r="J37" s="18">
        <v>1575</v>
      </c>
      <c r="K37" s="18">
        <v>1925</v>
      </c>
      <c r="L37" s="18">
        <v>2800</v>
      </c>
      <c r="M37" s="18">
        <v>4375</v>
      </c>
      <c r="N37" s="18">
        <v>6125</v>
      </c>
      <c r="O37" s="19">
        <v>7875</v>
      </c>
      <c r="Q37" s="23"/>
    </row>
    <row r="38" spans="1:17" ht="12.75">
      <c r="A38" s="27" t="s">
        <v>64</v>
      </c>
      <c r="B38" s="62">
        <v>0.364436680618492</v>
      </c>
      <c r="C38" s="28"/>
      <c r="D38" s="29">
        <f aca="true" t="shared" si="6" ref="D38:O38">D37/$B38</f>
        <v>137.19804470599422</v>
      </c>
      <c r="E38" s="29">
        <f t="shared" si="6"/>
        <v>411.59413411798266</v>
      </c>
      <c r="F38" s="29">
        <f t="shared" si="6"/>
        <v>754.5892458829682</v>
      </c>
      <c r="G38" s="29">
        <f t="shared" si="6"/>
        <v>1440.5794694129393</v>
      </c>
      <c r="H38" s="29">
        <f t="shared" si="6"/>
        <v>2400.9657823548987</v>
      </c>
      <c r="I38" s="29">
        <f t="shared" si="6"/>
        <v>3361.3520952968584</v>
      </c>
      <c r="J38" s="29">
        <f t="shared" si="6"/>
        <v>4321.738408238818</v>
      </c>
      <c r="K38" s="29">
        <f t="shared" si="6"/>
        <v>5282.124721180778</v>
      </c>
      <c r="L38" s="29">
        <f t="shared" si="6"/>
        <v>7683.090503535676</v>
      </c>
      <c r="M38" s="29">
        <f t="shared" si="6"/>
        <v>12004.828911774493</v>
      </c>
      <c r="N38" s="29">
        <f t="shared" si="6"/>
        <v>16806.76047648429</v>
      </c>
      <c r="O38" s="29">
        <f t="shared" si="6"/>
        <v>21608.69204119409</v>
      </c>
      <c r="P38" s="5"/>
      <c r="Q38" s="23"/>
    </row>
    <row r="39" spans="2:17" ht="12.75">
      <c r="B39" s="6"/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3"/>
    </row>
    <row r="40" spans="1:17" ht="12.75" customHeight="1">
      <c r="A40" s="70" t="s">
        <v>95</v>
      </c>
      <c r="B40" s="81" t="s">
        <v>199</v>
      </c>
      <c r="C40" s="77" t="s">
        <v>99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6"/>
      <c r="Q40" s="23"/>
    </row>
    <row r="41" spans="1:17" ht="25.5">
      <c r="A41" s="72"/>
      <c r="B41" s="82"/>
      <c r="C41" s="72" t="s">
        <v>89</v>
      </c>
      <c r="D41" s="40" t="s">
        <v>103</v>
      </c>
      <c r="E41" s="40" t="s">
        <v>77</v>
      </c>
      <c r="F41" s="40" t="s">
        <v>78</v>
      </c>
      <c r="G41" s="40" t="s">
        <v>79</v>
      </c>
      <c r="H41" s="40" t="s">
        <v>80</v>
      </c>
      <c r="I41" s="40" t="s">
        <v>81</v>
      </c>
      <c r="J41" s="40" t="s">
        <v>82</v>
      </c>
      <c r="K41" s="40" t="s">
        <v>83</v>
      </c>
      <c r="L41" s="40" t="s">
        <v>84</v>
      </c>
      <c r="M41" s="40" t="s">
        <v>85</v>
      </c>
      <c r="N41" s="40" t="s">
        <v>86</v>
      </c>
      <c r="O41" s="41" t="s">
        <v>104</v>
      </c>
      <c r="P41" s="36"/>
      <c r="Q41" s="23"/>
    </row>
    <row r="42" spans="1:17" ht="12.75">
      <c r="A42" s="73"/>
      <c r="B42" s="83"/>
      <c r="C42" s="73"/>
      <c r="D42" s="18">
        <v>300</v>
      </c>
      <c r="E42" s="18">
        <v>900</v>
      </c>
      <c r="F42" s="18">
        <v>1600</v>
      </c>
      <c r="G42" s="18">
        <v>3000</v>
      </c>
      <c r="H42" s="18">
        <v>5000</v>
      </c>
      <c r="I42" s="18">
        <v>7000</v>
      </c>
      <c r="J42" s="18">
        <v>9000</v>
      </c>
      <c r="K42" s="18">
        <v>11000</v>
      </c>
      <c r="L42" s="18">
        <v>16000</v>
      </c>
      <c r="M42" s="18">
        <v>25000</v>
      </c>
      <c r="N42" s="18">
        <v>35000</v>
      </c>
      <c r="O42" s="21">
        <v>50000</v>
      </c>
      <c r="P42" s="35"/>
      <c r="Q42" s="23"/>
    </row>
    <row r="43" spans="1:17" ht="12.75">
      <c r="A43" s="27" t="s">
        <v>8</v>
      </c>
      <c r="B43" s="62">
        <v>2.092622104</v>
      </c>
      <c r="C43" s="28"/>
      <c r="D43" s="29">
        <f aca="true" t="shared" si="7" ref="D43:O43">D42/$B43</f>
        <v>143.3608100700823</v>
      </c>
      <c r="E43" s="29">
        <f t="shared" si="7"/>
        <v>430.08243021024686</v>
      </c>
      <c r="F43" s="29">
        <f t="shared" si="7"/>
        <v>764.5909870404389</v>
      </c>
      <c r="G43" s="29">
        <f t="shared" si="7"/>
        <v>1433.608100700823</v>
      </c>
      <c r="H43" s="29">
        <f t="shared" si="7"/>
        <v>2389.3468345013716</v>
      </c>
      <c r="I43" s="29">
        <f t="shared" si="7"/>
        <v>3345.08556830192</v>
      </c>
      <c r="J43" s="29">
        <f t="shared" si="7"/>
        <v>4300.824302102468</v>
      </c>
      <c r="K43" s="29">
        <f t="shared" si="7"/>
        <v>5256.563035903017</v>
      </c>
      <c r="L43" s="29">
        <f t="shared" si="7"/>
        <v>7645.909870404388</v>
      </c>
      <c r="M43" s="29">
        <f t="shared" si="7"/>
        <v>11946.734172506856</v>
      </c>
      <c r="N43" s="29">
        <f t="shared" si="7"/>
        <v>16725.4278415096</v>
      </c>
      <c r="O43" s="29">
        <f t="shared" si="7"/>
        <v>23893.468345013713</v>
      </c>
      <c r="P43" s="6"/>
      <c r="Q43" s="6"/>
    </row>
    <row r="44" spans="1:17" ht="12.75">
      <c r="A44" s="4"/>
      <c r="B44" s="47"/>
      <c r="C44" s="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6"/>
      <c r="Q44" s="6"/>
    </row>
    <row r="45" spans="1:17" ht="12.75" customHeight="1">
      <c r="A45" s="70" t="s">
        <v>95</v>
      </c>
      <c r="B45" s="81" t="s">
        <v>199</v>
      </c>
      <c r="C45" s="77" t="s">
        <v>99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6"/>
      <c r="Q45" s="6"/>
    </row>
    <row r="46" spans="1:19" ht="25.5">
      <c r="A46" s="72"/>
      <c r="B46" s="82"/>
      <c r="C46" s="72" t="s">
        <v>89</v>
      </c>
      <c r="D46" s="50" t="s">
        <v>108</v>
      </c>
      <c r="E46" s="49" t="s">
        <v>109</v>
      </c>
      <c r="F46" s="49" t="s">
        <v>110</v>
      </c>
      <c r="G46" s="49" t="s">
        <v>111</v>
      </c>
      <c r="H46" s="49" t="s">
        <v>112</v>
      </c>
      <c r="I46" s="49" t="s">
        <v>113</v>
      </c>
      <c r="J46" s="49" t="s">
        <v>114</v>
      </c>
      <c r="K46" s="49" t="s">
        <v>115</v>
      </c>
      <c r="L46" s="49" t="s">
        <v>116</v>
      </c>
      <c r="M46" s="49" t="s">
        <v>117</v>
      </c>
      <c r="N46" s="49" t="s">
        <v>118</v>
      </c>
      <c r="O46" s="49" t="s">
        <v>119</v>
      </c>
      <c r="P46" s="51" t="s">
        <v>120</v>
      </c>
      <c r="Q46" s="51" t="s">
        <v>121</v>
      </c>
      <c r="R46" s="51" t="s">
        <v>122</v>
      </c>
      <c r="S46" s="52" t="s">
        <v>123</v>
      </c>
    </row>
    <row r="47" spans="1:19" ht="12.75">
      <c r="A47" s="73"/>
      <c r="B47" s="83"/>
      <c r="C47" s="73"/>
      <c r="D47" s="18">
        <v>50</v>
      </c>
      <c r="E47" s="18">
        <v>150</v>
      </c>
      <c r="F47" s="18">
        <v>250</v>
      </c>
      <c r="G47" s="18">
        <v>350</v>
      </c>
      <c r="H47" s="18">
        <v>450</v>
      </c>
      <c r="I47" s="18">
        <v>550</v>
      </c>
      <c r="J47" s="18">
        <v>650</v>
      </c>
      <c r="K47" s="18">
        <v>750</v>
      </c>
      <c r="L47" s="18">
        <v>850</v>
      </c>
      <c r="M47" s="18">
        <v>950</v>
      </c>
      <c r="N47" s="18">
        <v>1100</v>
      </c>
      <c r="O47" s="18">
        <v>1300</v>
      </c>
      <c r="P47" s="18">
        <v>1500</v>
      </c>
      <c r="Q47" s="18">
        <v>1700</v>
      </c>
      <c r="R47" s="18">
        <v>1900</v>
      </c>
      <c r="S47" s="19">
        <v>2100</v>
      </c>
    </row>
    <row r="48" spans="1:19" ht="12.75">
      <c r="A48" s="53" t="s">
        <v>107</v>
      </c>
      <c r="B48" s="62">
        <v>0.755013144695423</v>
      </c>
      <c r="C48" s="28"/>
      <c r="D48" s="29">
        <f aca="true" t="shared" si="8" ref="D48:S48">D47/$B48</f>
        <v>66.2240125900991</v>
      </c>
      <c r="E48" s="29">
        <f t="shared" si="8"/>
        <v>198.67203777029727</v>
      </c>
      <c r="F48" s="29">
        <f t="shared" si="8"/>
        <v>331.1200629504954</v>
      </c>
      <c r="G48" s="29">
        <f t="shared" si="8"/>
        <v>463.56808813069364</v>
      </c>
      <c r="H48" s="29">
        <f t="shared" si="8"/>
        <v>596.0161133108918</v>
      </c>
      <c r="I48" s="29">
        <f t="shared" si="8"/>
        <v>728.46413849109</v>
      </c>
      <c r="J48" s="29">
        <f t="shared" si="8"/>
        <v>860.9121636712881</v>
      </c>
      <c r="K48" s="29">
        <f t="shared" si="8"/>
        <v>993.3601888514863</v>
      </c>
      <c r="L48" s="29">
        <f t="shared" si="8"/>
        <v>1125.8082140316844</v>
      </c>
      <c r="M48" s="29">
        <f t="shared" si="8"/>
        <v>1258.2562392118828</v>
      </c>
      <c r="N48" s="29">
        <f t="shared" si="8"/>
        <v>1456.92827698218</v>
      </c>
      <c r="O48" s="29">
        <f t="shared" si="8"/>
        <v>1721.8243273425762</v>
      </c>
      <c r="P48" s="29">
        <f t="shared" si="8"/>
        <v>1986.7203777029727</v>
      </c>
      <c r="Q48" s="29">
        <f t="shared" si="8"/>
        <v>2251.616428063369</v>
      </c>
      <c r="R48" s="29">
        <f t="shared" si="8"/>
        <v>2516.5124784237655</v>
      </c>
      <c r="S48" s="29">
        <f t="shared" si="8"/>
        <v>2781.4085287841617</v>
      </c>
    </row>
    <row r="49" spans="2:17" ht="12.75" customHeight="1">
      <c r="B49" s="6"/>
      <c r="C49" s="4"/>
      <c r="D49" s="4"/>
      <c r="E49" s="2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5" ht="12.75" customHeight="1">
      <c r="A50" s="70" t="s">
        <v>95</v>
      </c>
      <c r="B50" s="81" t="s">
        <v>199</v>
      </c>
      <c r="C50" s="77" t="s">
        <v>99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</row>
    <row r="51" spans="1:15" ht="25.5">
      <c r="A51" s="72"/>
      <c r="B51" s="82"/>
      <c r="C51" s="84" t="s">
        <v>89</v>
      </c>
      <c r="D51" s="40" t="s">
        <v>125</v>
      </c>
      <c r="E51" s="38" t="s">
        <v>126</v>
      </c>
      <c r="F51" s="38" t="s">
        <v>127</v>
      </c>
      <c r="G51" s="38" t="s">
        <v>128</v>
      </c>
      <c r="H51" s="38" t="s">
        <v>129</v>
      </c>
      <c r="I51" s="38" t="s">
        <v>130</v>
      </c>
      <c r="J51" s="38" t="s">
        <v>131</v>
      </c>
      <c r="K51" s="38" t="s">
        <v>132</v>
      </c>
      <c r="L51" s="38" t="s">
        <v>133</v>
      </c>
      <c r="M51" s="38" t="s">
        <v>134</v>
      </c>
      <c r="N51" s="38" t="s">
        <v>135</v>
      </c>
      <c r="O51" s="41" t="s">
        <v>136</v>
      </c>
    </row>
    <row r="52" spans="1:15" ht="12.75">
      <c r="A52" s="73"/>
      <c r="B52" s="83"/>
      <c r="C52" s="84"/>
      <c r="D52" s="18">
        <v>45</v>
      </c>
      <c r="E52" s="18">
        <v>130</v>
      </c>
      <c r="F52" s="18">
        <v>230</v>
      </c>
      <c r="G52" s="18">
        <v>430</v>
      </c>
      <c r="H52" s="18">
        <v>715</v>
      </c>
      <c r="I52" s="18">
        <v>1000</v>
      </c>
      <c r="J52" s="18">
        <v>1285</v>
      </c>
      <c r="K52" s="18">
        <v>1570</v>
      </c>
      <c r="L52" s="18">
        <v>2280</v>
      </c>
      <c r="M52" s="18">
        <v>3565</v>
      </c>
      <c r="N52" s="18">
        <v>4990</v>
      </c>
      <c r="O52" s="19">
        <v>6400</v>
      </c>
    </row>
    <row r="53" spans="1:15" ht="12.75">
      <c r="A53" s="43" t="s">
        <v>124</v>
      </c>
      <c r="B53" s="62">
        <v>0.450479176391435</v>
      </c>
      <c r="D53" s="29">
        <f aca="true" t="shared" si="9" ref="D53:O53">D52/$B53</f>
        <v>99.8936296245093</v>
      </c>
      <c r="E53" s="29">
        <f t="shared" si="9"/>
        <v>288.5815966930269</v>
      </c>
      <c r="F53" s="29">
        <f t="shared" si="9"/>
        <v>510.56744030304753</v>
      </c>
      <c r="G53" s="29">
        <f t="shared" si="9"/>
        <v>954.5391275230888</v>
      </c>
      <c r="H53" s="29">
        <f t="shared" si="9"/>
        <v>1587.1987818116477</v>
      </c>
      <c r="I53" s="29">
        <f t="shared" si="9"/>
        <v>2219.8584361002067</v>
      </c>
      <c r="J53" s="29">
        <f t="shared" si="9"/>
        <v>2852.518090388766</v>
      </c>
      <c r="K53" s="29">
        <f t="shared" si="9"/>
        <v>3485.1777446773244</v>
      </c>
      <c r="L53" s="29">
        <f t="shared" si="9"/>
        <v>5061.277234308472</v>
      </c>
      <c r="M53" s="29">
        <f t="shared" si="9"/>
        <v>7913.7953246972365</v>
      </c>
      <c r="N53" s="29">
        <f t="shared" si="9"/>
        <v>11077.093596140032</v>
      </c>
      <c r="O53" s="29">
        <f t="shared" si="9"/>
        <v>14207.093991041324</v>
      </c>
    </row>
    <row r="54" ht="12.75">
      <c r="B54" s="6"/>
    </row>
    <row r="55" spans="1:15" ht="12.75" customHeight="1">
      <c r="A55" s="70" t="s">
        <v>95</v>
      </c>
      <c r="B55" s="81" t="s">
        <v>199</v>
      </c>
      <c r="C55" s="77" t="s">
        <v>99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</row>
    <row r="56" spans="1:15" ht="25.5">
      <c r="A56" s="72"/>
      <c r="B56" s="82"/>
      <c r="C56" s="72" t="s">
        <v>89</v>
      </c>
      <c r="D56" s="40" t="s">
        <v>138</v>
      </c>
      <c r="E56" s="40" t="s">
        <v>139</v>
      </c>
      <c r="F56" s="40" t="s">
        <v>140</v>
      </c>
      <c r="G56" s="40" t="s">
        <v>141</v>
      </c>
      <c r="H56" s="40" t="s">
        <v>142</v>
      </c>
      <c r="I56" s="40" t="s">
        <v>143</v>
      </c>
      <c r="J56" s="40" t="s">
        <v>144</v>
      </c>
      <c r="K56" s="40" t="s">
        <v>145</v>
      </c>
      <c r="L56" s="40" t="s">
        <v>146</v>
      </c>
      <c r="M56" s="40" t="s">
        <v>147</v>
      </c>
      <c r="N56" s="40" t="s">
        <v>148</v>
      </c>
      <c r="O56" s="41" t="s">
        <v>149</v>
      </c>
    </row>
    <row r="57" spans="1:15" ht="12.75">
      <c r="A57" s="73"/>
      <c r="B57" s="83"/>
      <c r="C57" s="73"/>
      <c r="D57" s="18">
        <v>6650</v>
      </c>
      <c r="E57" s="18">
        <v>19950</v>
      </c>
      <c r="F57" s="18">
        <v>35500</v>
      </c>
      <c r="G57" s="18">
        <v>66600</v>
      </c>
      <c r="H57" s="18">
        <v>111000</v>
      </c>
      <c r="I57" s="18">
        <v>155400</v>
      </c>
      <c r="J57" s="18">
        <v>199800</v>
      </c>
      <c r="K57" s="18">
        <v>244200</v>
      </c>
      <c r="L57" s="18">
        <v>355200</v>
      </c>
      <c r="M57" s="18">
        <v>555000</v>
      </c>
      <c r="N57" s="18">
        <v>777000</v>
      </c>
      <c r="O57" s="21">
        <v>999000</v>
      </c>
    </row>
    <row r="58" spans="1:15" ht="12.75">
      <c r="A58" s="43" t="s">
        <v>137</v>
      </c>
      <c r="B58" s="62">
        <v>8.92643695</v>
      </c>
      <c r="C58" s="28"/>
      <c r="D58" s="29">
        <f aca="true" t="shared" si="10" ref="D58:O58">D57/$B58</f>
        <v>744.9780956555124</v>
      </c>
      <c r="E58" s="29">
        <f t="shared" si="10"/>
        <v>2234.9342869665375</v>
      </c>
      <c r="F58" s="29">
        <f t="shared" si="10"/>
        <v>3976.950736206119</v>
      </c>
      <c r="G58" s="29">
        <f t="shared" si="10"/>
        <v>7460.983634685283</v>
      </c>
      <c r="H58" s="29">
        <f t="shared" si="10"/>
        <v>12434.97272447547</v>
      </c>
      <c r="I58" s="29">
        <f t="shared" si="10"/>
        <v>17408.961814265658</v>
      </c>
      <c r="J58" s="29">
        <f t="shared" si="10"/>
        <v>22382.950904055848</v>
      </c>
      <c r="K58" s="29">
        <f t="shared" si="10"/>
        <v>27356.939993846034</v>
      </c>
      <c r="L58" s="29">
        <f t="shared" si="10"/>
        <v>39791.9127183215</v>
      </c>
      <c r="M58" s="29">
        <f t="shared" si="10"/>
        <v>62174.86362237735</v>
      </c>
      <c r="N58" s="29">
        <f t="shared" si="10"/>
        <v>87044.80907132829</v>
      </c>
      <c r="O58" s="29">
        <f t="shared" si="10"/>
        <v>111914.75452027924</v>
      </c>
    </row>
    <row r="59" ht="12.75">
      <c r="B59" s="6"/>
    </row>
    <row r="60" spans="1:15" ht="12.75" customHeight="1">
      <c r="A60" s="70" t="s">
        <v>95</v>
      </c>
      <c r="B60" s="81" t="s">
        <v>199</v>
      </c>
      <c r="C60" s="77" t="s">
        <v>99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/>
    </row>
    <row r="61" spans="1:15" ht="25.5">
      <c r="A61" s="72"/>
      <c r="B61" s="82"/>
      <c r="C61" s="72" t="s">
        <v>89</v>
      </c>
      <c r="D61" s="40" t="s">
        <v>151</v>
      </c>
      <c r="E61" s="40" t="s">
        <v>152</v>
      </c>
      <c r="F61" s="40" t="s">
        <v>153</v>
      </c>
      <c r="G61" s="40" t="s">
        <v>154</v>
      </c>
      <c r="H61" s="40" t="s">
        <v>155</v>
      </c>
      <c r="I61" s="40" t="s">
        <v>156</v>
      </c>
      <c r="J61" s="40" t="s">
        <v>157</v>
      </c>
      <c r="K61" s="40" t="s">
        <v>158</v>
      </c>
      <c r="L61" s="40" t="s">
        <v>159</v>
      </c>
      <c r="M61" s="40" t="s">
        <v>160</v>
      </c>
      <c r="N61" s="40" t="s">
        <v>161</v>
      </c>
      <c r="O61" s="41" t="s">
        <v>162</v>
      </c>
    </row>
    <row r="62" spans="1:15" ht="12.75">
      <c r="A62" s="73"/>
      <c r="B62" s="83"/>
      <c r="C62" s="73"/>
      <c r="D62" s="18">
        <v>50</v>
      </c>
      <c r="E62" s="18">
        <v>150</v>
      </c>
      <c r="F62" s="18">
        <v>265</v>
      </c>
      <c r="G62" s="18">
        <v>495</v>
      </c>
      <c r="H62" s="18">
        <v>825</v>
      </c>
      <c r="I62" s="18">
        <v>1155</v>
      </c>
      <c r="J62" s="18">
        <v>1490</v>
      </c>
      <c r="K62" s="18">
        <v>1825</v>
      </c>
      <c r="L62" s="18">
        <v>2650</v>
      </c>
      <c r="M62" s="18">
        <v>4140</v>
      </c>
      <c r="N62" s="18">
        <v>5795</v>
      </c>
      <c r="O62" s="21">
        <v>7445</v>
      </c>
    </row>
    <row r="63" spans="1:15" ht="12.75">
      <c r="A63" s="54" t="s">
        <v>150</v>
      </c>
      <c r="B63" s="62">
        <v>0.650053917</v>
      </c>
      <c r="D63" s="29">
        <f aca="true" t="shared" si="11" ref="D63:O63">D62/$B63</f>
        <v>76.91669674224885</v>
      </c>
      <c r="E63" s="29">
        <f t="shared" si="11"/>
        <v>230.75009022674652</v>
      </c>
      <c r="F63" s="29">
        <f t="shared" si="11"/>
        <v>407.6584927339188</v>
      </c>
      <c r="G63" s="29">
        <f t="shared" si="11"/>
        <v>761.4752977482635</v>
      </c>
      <c r="H63" s="29">
        <f t="shared" si="11"/>
        <v>1269.125496247106</v>
      </c>
      <c r="I63" s="29">
        <f t="shared" si="11"/>
        <v>1776.7756947459482</v>
      </c>
      <c r="J63" s="29">
        <f t="shared" si="11"/>
        <v>2292.117562919015</v>
      </c>
      <c r="K63" s="29">
        <f t="shared" si="11"/>
        <v>2807.4594310920825</v>
      </c>
      <c r="L63" s="29">
        <f t="shared" si="11"/>
        <v>4076.5849273391887</v>
      </c>
      <c r="M63" s="29">
        <f t="shared" si="11"/>
        <v>6368.702490258204</v>
      </c>
      <c r="N63" s="29">
        <f t="shared" si="11"/>
        <v>8914.645152426641</v>
      </c>
      <c r="O63" s="29">
        <f t="shared" si="11"/>
        <v>11452.896144920853</v>
      </c>
    </row>
    <row r="64" ht="12.75">
      <c r="B64" s="6"/>
    </row>
    <row r="65" spans="1:15" ht="12.75">
      <c r="A65" s="70" t="s">
        <v>95</v>
      </c>
      <c r="B65" s="81" t="s">
        <v>199</v>
      </c>
      <c r="C65" s="77" t="s">
        <v>99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</row>
    <row r="66" spans="1:15" ht="25.5">
      <c r="A66" s="72"/>
      <c r="B66" s="82"/>
      <c r="C66" s="72" t="s">
        <v>89</v>
      </c>
      <c r="D66" s="40" t="s">
        <v>204</v>
      </c>
      <c r="E66" s="40" t="s">
        <v>203</v>
      </c>
      <c r="F66" s="40" t="s">
        <v>164</v>
      </c>
      <c r="G66" s="40" t="s">
        <v>165</v>
      </c>
      <c r="H66" s="40" t="s">
        <v>166</v>
      </c>
      <c r="I66" s="40" t="s">
        <v>167</v>
      </c>
      <c r="J66" s="40" t="s">
        <v>168</v>
      </c>
      <c r="K66" s="40" t="s">
        <v>169</v>
      </c>
      <c r="L66" s="40" t="s">
        <v>170</v>
      </c>
      <c r="M66" s="40" t="s">
        <v>171</v>
      </c>
      <c r="N66" s="40" t="s">
        <v>172</v>
      </c>
      <c r="O66" s="41" t="s">
        <v>173</v>
      </c>
    </row>
    <row r="67" spans="1:15" ht="12.75">
      <c r="A67" s="73"/>
      <c r="B67" s="83"/>
      <c r="C67" s="73"/>
      <c r="D67" s="18">
        <v>1750000</v>
      </c>
      <c r="E67" s="18">
        <v>5250000</v>
      </c>
      <c r="F67" s="18">
        <v>8750000</v>
      </c>
      <c r="G67" s="18">
        <v>12250000</v>
      </c>
      <c r="H67" s="18">
        <v>15750000</v>
      </c>
      <c r="I67" s="18">
        <v>19250000</v>
      </c>
      <c r="J67" s="18">
        <v>22750000</v>
      </c>
      <c r="K67" s="18">
        <v>26250000</v>
      </c>
      <c r="L67" s="18">
        <v>29750000</v>
      </c>
      <c r="M67" s="18">
        <v>33250000</v>
      </c>
      <c r="N67" s="18">
        <v>36750000</v>
      </c>
      <c r="O67" s="21">
        <v>40250000</v>
      </c>
    </row>
    <row r="68" spans="1:15" ht="12.75">
      <c r="A68" s="53" t="s">
        <v>163</v>
      </c>
      <c r="B68" s="62">
        <v>1.7410581479816</v>
      </c>
      <c r="C68" s="28"/>
      <c r="D68" s="29">
        <f>D69/B68</f>
        <v>100.51358721296967</v>
      </c>
      <c r="E68" s="29">
        <f>E69/$B68</f>
        <v>301.540761638909</v>
      </c>
      <c r="F68" s="29">
        <f aca="true" t="shared" si="12" ref="F68:O68">F69/$B68</f>
        <v>502.5679360648483</v>
      </c>
      <c r="G68" s="29">
        <f>G69/$B68</f>
        <v>703.5951104907876</v>
      </c>
      <c r="H68" s="29">
        <f>H69/$B68</f>
        <v>904.6222849167269</v>
      </c>
      <c r="I68" s="29">
        <f t="shared" si="12"/>
        <v>1105.6494593426662</v>
      </c>
      <c r="J68" s="29">
        <f t="shared" si="12"/>
        <v>1306.6766337686056</v>
      </c>
      <c r="K68" s="29">
        <f t="shared" si="12"/>
        <v>1507.703808194545</v>
      </c>
      <c r="L68" s="29">
        <f t="shared" si="12"/>
        <v>1708.7309826204842</v>
      </c>
      <c r="M68" s="29">
        <f t="shared" si="12"/>
        <v>1909.7581570464235</v>
      </c>
      <c r="N68" s="29">
        <f t="shared" si="12"/>
        <v>2110.785331472363</v>
      </c>
      <c r="O68" s="29">
        <f t="shared" si="12"/>
        <v>2311.8125058983023</v>
      </c>
    </row>
    <row r="69" spans="1:15" ht="12.75" customHeight="1">
      <c r="A69" s="17"/>
      <c r="B69" s="64"/>
      <c r="C69" s="65" t="s">
        <v>205</v>
      </c>
      <c r="D69" s="29">
        <f>D67/10000</f>
        <v>175</v>
      </c>
      <c r="E69" s="29">
        <f aca="true" t="shared" si="13" ref="E69:O69">E67/10000</f>
        <v>525</v>
      </c>
      <c r="F69" s="29">
        <f t="shared" si="13"/>
        <v>875</v>
      </c>
      <c r="G69" s="29">
        <f t="shared" si="13"/>
        <v>1225</v>
      </c>
      <c r="H69" s="29">
        <f t="shared" si="13"/>
        <v>1575</v>
      </c>
      <c r="I69" s="29">
        <f t="shared" si="13"/>
        <v>1925</v>
      </c>
      <c r="J69" s="29">
        <f t="shared" si="13"/>
        <v>2275</v>
      </c>
      <c r="K69" s="29">
        <f t="shared" si="13"/>
        <v>2625</v>
      </c>
      <c r="L69" s="29">
        <f t="shared" si="13"/>
        <v>2975</v>
      </c>
      <c r="M69" s="29">
        <f t="shared" si="13"/>
        <v>3325</v>
      </c>
      <c r="N69" s="29">
        <f t="shared" si="13"/>
        <v>3675</v>
      </c>
      <c r="O69" s="29">
        <f t="shared" si="13"/>
        <v>4025</v>
      </c>
    </row>
    <row r="70" spans="2:15" ht="12.75" customHeight="1">
      <c r="B70" s="6"/>
      <c r="C70" s="6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70" t="s">
        <v>95</v>
      </c>
      <c r="B71" s="81" t="s">
        <v>199</v>
      </c>
      <c r="C71" s="77" t="s">
        <v>99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</row>
    <row r="72" spans="1:15" ht="25.5">
      <c r="A72" s="72"/>
      <c r="B72" s="82"/>
      <c r="C72" s="72" t="s">
        <v>89</v>
      </c>
      <c r="D72" s="40" t="s">
        <v>175</v>
      </c>
      <c r="E72" s="40" t="s">
        <v>176</v>
      </c>
      <c r="F72" s="40" t="s">
        <v>84</v>
      </c>
      <c r="G72" s="40" t="s">
        <v>177</v>
      </c>
      <c r="H72" s="40" t="s">
        <v>178</v>
      </c>
      <c r="I72" s="40" t="s">
        <v>179</v>
      </c>
      <c r="J72" s="40" t="s">
        <v>180</v>
      </c>
      <c r="K72" s="40" t="s">
        <v>181</v>
      </c>
      <c r="L72" s="40" t="s">
        <v>182</v>
      </c>
      <c r="M72" s="40" t="s">
        <v>183</v>
      </c>
      <c r="N72" s="40" t="s">
        <v>184</v>
      </c>
      <c r="O72" s="41" t="s">
        <v>185</v>
      </c>
    </row>
    <row r="73" spans="1:15" ht="12.75">
      <c r="A73" s="73"/>
      <c r="B73" s="83"/>
      <c r="C73" s="73"/>
      <c r="D73" s="18">
        <v>3000</v>
      </c>
      <c r="E73" s="18">
        <v>9000</v>
      </c>
      <c r="F73" s="18">
        <v>16000</v>
      </c>
      <c r="G73" s="18">
        <v>30000</v>
      </c>
      <c r="H73" s="18">
        <v>50000</v>
      </c>
      <c r="I73" s="18">
        <v>70000</v>
      </c>
      <c r="J73" s="18">
        <v>90000</v>
      </c>
      <c r="K73" s="18">
        <v>110000</v>
      </c>
      <c r="L73" s="18">
        <v>160000</v>
      </c>
      <c r="M73" s="18">
        <v>250000</v>
      </c>
      <c r="N73" s="18">
        <v>350000</v>
      </c>
      <c r="O73" s="21">
        <v>450000</v>
      </c>
    </row>
    <row r="74" spans="1:15" ht="12.75">
      <c r="A74" s="43" t="s">
        <v>174</v>
      </c>
      <c r="B74" s="62">
        <v>18.48700761</v>
      </c>
      <c r="C74" s="28"/>
      <c r="D74" s="29">
        <f aca="true" t="shared" si="14" ref="D74:O74">D73/$B74</f>
        <v>162.27612728288372</v>
      </c>
      <c r="E74" s="29">
        <f t="shared" si="14"/>
        <v>486.8283818486512</v>
      </c>
      <c r="F74" s="29">
        <f t="shared" si="14"/>
        <v>865.4726788420465</v>
      </c>
      <c r="G74" s="29">
        <f t="shared" si="14"/>
        <v>1622.7612728288373</v>
      </c>
      <c r="H74" s="29">
        <f t="shared" si="14"/>
        <v>2704.6021213813956</v>
      </c>
      <c r="I74" s="29">
        <f t="shared" si="14"/>
        <v>3786.442969933954</v>
      </c>
      <c r="J74" s="29">
        <f t="shared" si="14"/>
        <v>4868.283818486512</v>
      </c>
      <c r="K74" s="29">
        <f t="shared" si="14"/>
        <v>5950.12466703907</v>
      </c>
      <c r="L74" s="29">
        <f t="shared" si="14"/>
        <v>8654.726788420465</v>
      </c>
      <c r="M74" s="29">
        <f t="shared" si="14"/>
        <v>13523.010606906977</v>
      </c>
      <c r="N74" s="29">
        <f t="shared" si="14"/>
        <v>18932.21484966977</v>
      </c>
      <c r="O74" s="29">
        <f t="shared" si="14"/>
        <v>24341.41909243256</v>
      </c>
    </row>
    <row r="75" ht="12.75" customHeight="1">
      <c r="B75" s="6"/>
    </row>
    <row r="76" spans="1:15" ht="12.75">
      <c r="A76" s="70" t="s">
        <v>95</v>
      </c>
      <c r="B76" s="81" t="s">
        <v>199</v>
      </c>
      <c r="C76" s="77" t="s">
        <v>99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</row>
    <row r="77" spans="1:15" ht="25.5">
      <c r="A77" s="72"/>
      <c r="B77" s="82"/>
      <c r="C77" s="72" t="s">
        <v>89</v>
      </c>
      <c r="D77" s="40" t="s">
        <v>187</v>
      </c>
      <c r="E77" s="40" t="s">
        <v>188</v>
      </c>
      <c r="F77" s="40" t="s">
        <v>189</v>
      </c>
      <c r="G77" s="40" t="s">
        <v>190</v>
      </c>
      <c r="H77" s="40" t="s">
        <v>191</v>
      </c>
      <c r="I77" s="40" t="s">
        <v>192</v>
      </c>
      <c r="J77" s="40" t="s">
        <v>193</v>
      </c>
      <c r="K77" s="40" t="s">
        <v>194</v>
      </c>
      <c r="L77" s="40" t="s">
        <v>195</v>
      </c>
      <c r="M77" s="40" t="s">
        <v>196</v>
      </c>
      <c r="N77" s="40" t="s">
        <v>197</v>
      </c>
      <c r="O77" s="41" t="s">
        <v>198</v>
      </c>
    </row>
    <row r="78" spans="1:15" ht="12.75">
      <c r="A78" s="73"/>
      <c r="B78" s="83"/>
      <c r="C78" s="73"/>
      <c r="D78" s="18">
        <v>17500</v>
      </c>
      <c r="E78" s="18">
        <v>52500</v>
      </c>
      <c r="F78" s="18">
        <v>92500</v>
      </c>
      <c r="G78" s="18">
        <v>172500</v>
      </c>
      <c r="H78" s="18">
        <v>290000</v>
      </c>
      <c r="I78" s="18">
        <v>400000</v>
      </c>
      <c r="J78" s="18">
        <v>515000</v>
      </c>
      <c r="K78" s="18">
        <v>640000</v>
      </c>
      <c r="L78" s="18">
        <v>950000</v>
      </c>
      <c r="M78" s="18">
        <v>1450000</v>
      </c>
      <c r="N78" s="18">
        <v>2050000</v>
      </c>
      <c r="O78" s="21">
        <v>2750000</v>
      </c>
    </row>
    <row r="79" spans="1:15" ht="12.75">
      <c r="A79" s="59" t="s">
        <v>186</v>
      </c>
      <c r="B79" s="67">
        <v>0.664294856273133</v>
      </c>
      <c r="C79" s="68"/>
      <c r="D79" s="69">
        <f aca="true" t="shared" si="15" ref="D79:O79">D78/$B79</f>
        <v>26343.72347571612</v>
      </c>
      <c r="E79" s="69">
        <f t="shared" si="15"/>
        <v>79031.17042714836</v>
      </c>
      <c r="F79" s="69">
        <f t="shared" si="15"/>
        <v>139245.39551449948</v>
      </c>
      <c r="G79" s="69">
        <f t="shared" si="15"/>
        <v>259673.84568920176</v>
      </c>
      <c r="H79" s="69">
        <f t="shared" si="15"/>
        <v>436553.1318832957</v>
      </c>
      <c r="I79" s="69">
        <f t="shared" si="15"/>
        <v>602142.2508735113</v>
      </c>
      <c r="J79" s="69">
        <f t="shared" si="15"/>
        <v>775258.1479996458</v>
      </c>
      <c r="K79" s="69">
        <f t="shared" si="15"/>
        <v>963427.6013976181</v>
      </c>
      <c r="L79" s="69">
        <f t="shared" si="15"/>
        <v>1430087.8458245895</v>
      </c>
      <c r="M79" s="69">
        <f t="shared" si="15"/>
        <v>2182765.6594164786</v>
      </c>
      <c r="N79" s="69">
        <f t="shared" si="15"/>
        <v>3085979.0357267456</v>
      </c>
      <c r="O79" s="69">
        <f t="shared" si="15"/>
        <v>4139727.9747553905</v>
      </c>
    </row>
    <row r="81" spans="1:15" ht="12.75">
      <c r="A81" s="66" t="s">
        <v>200</v>
      </c>
      <c r="B81" s="6"/>
      <c r="C81" s="4"/>
      <c r="D81" s="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.75">
      <c r="A82" t="s">
        <v>100</v>
      </c>
      <c r="B82" s="6"/>
      <c r="C82" s="4"/>
      <c r="D82" s="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25" ht="12.75" customHeight="1">
      <c r="A83" s="80" t="s">
        <v>206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1:15" ht="12.75">
      <c r="A84" t="s">
        <v>201</v>
      </c>
      <c r="B84" s="63" t="s">
        <v>202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</row>
    <row r="85" ht="12.75">
      <c r="A85" t="s">
        <v>207</v>
      </c>
    </row>
    <row r="88" ht="12.75" customHeight="1"/>
    <row r="93" ht="12.75" customHeight="1"/>
    <row r="98" ht="12.75" customHeight="1"/>
    <row r="120" spans="16:17" ht="12.75">
      <c r="P120" s="24"/>
      <c r="Q120" s="24"/>
    </row>
    <row r="121" spans="16:17" ht="12.75">
      <c r="P121" s="25"/>
      <c r="Q121" s="6"/>
    </row>
    <row r="122" spans="16:17" ht="12.75" customHeight="1">
      <c r="P122" s="46"/>
      <c r="Q122" s="46"/>
    </row>
  </sheetData>
  <mergeCells count="57">
    <mergeCell ref="B76:B78"/>
    <mergeCell ref="C76:O76"/>
    <mergeCell ref="C77:C78"/>
    <mergeCell ref="A83:Y83"/>
    <mergeCell ref="A76:A78"/>
    <mergeCell ref="A55:A57"/>
    <mergeCell ref="B55:B57"/>
    <mergeCell ref="C55:O55"/>
    <mergeCell ref="A65:A67"/>
    <mergeCell ref="B65:B67"/>
    <mergeCell ref="C65:O65"/>
    <mergeCell ref="C66:C67"/>
    <mergeCell ref="C56:C57"/>
    <mergeCell ref="A60:A62"/>
    <mergeCell ref="B60:B62"/>
    <mergeCell ref="A50:A52"/>
    <mergeCell ref="B50:B52"/>
    <mergeCell ref="C50:O50"/>
    <mergeCell ref="C51:C52"/>
    <mergeCell ref="C60:O60"/>
    <mergeCell ref="C61:C62"/>
    <mergeCell ref="A71:A73"/>
    <mergeCell ref="B71:B73"/>
    <mergeCell ref="C71:O71"/>
    <mergeCell ref="C72:C73"/>
    <mergeCell ref="A45:A47"/>
    <mergeCell ref="B45:B47"/>
    <mergeCell ref="C45:O45"/>
    <mergeCell ref="C46:C47"/>
    <mergeCell ref="A40:A42"/>
    <mergeCell ref="B40:B42"/>
    <mergeCell ref="C40:O40"/>
    <mergeCell ref="C41:C42"/>
    <mergeCell ref="A35:A37"/>
    <mergeCell ref="B35:B37"/>
    <mergeCell ref="C35:O35"/>
    <mergeCell ref="C36:C37"/>
    <mergeCell ref="A30:A32"/>
    <mergeCell ref="B30:B32"/>
    <mergeCell ref="C30:O30"/>
    <mergeCell ref="C31:C32"/>
    <mergeCell ref="A25:A27"/>
    <mergeCell ref="B25:B27"/>
    <mergeCell ref="C25:P25"/>
    <mergeCell ref="C26:C27"/>
    <mergeCell ref="A20:A22"/>
    <mergeCell ref="B20:B22"/>
    <mergeCell ref="C20:O20"/>
    <mergeCell ref="C21:C22"/>
    <mergeCell ref="A15:A17"/>
    <mergeCell ref="B15:B17"/>
    <mergeCell ref="C15:O15"/>
    <mergeCell ref="C16:C17"/>
    <mergeCell ref="A1:A3"/>
    <mergeCell ref="B1:B3"/>
    <mergeCell ref="C1:O1"/>
    <mergeCell ref="C2:C3"/>
  </mergeCells>
  <printOptions/>
  <pageMargins left="0.75" right="0.75" top="1" bottom="1" header="0.4921259845" footer="0.4921259845"/>
  <pageSetup horizontalDpi="600" verticalDpi="600" orientation="portrait" paperSize="9" scale="3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matta</dc:creator>
  <cp:keywords/>
  <dc:description/>
  <cp:lastModifiedBy>beedh</cp:lastModifiedBy>
  <cp:lastPrinted>2009-09-22T08:31:10Z</cp:lastPrinted>
  <dcterms:created xsi:type="dcterms:W3CDTF">2008-05-19T09:19:13Z</dcterms:created>
  <dcterms:modified xsi:type="dcterms:W3CDTF">2010-07-15T14:04:22Z</dcterms:modified>
  <cp:category/>
  <cp:version/>
  <cp:contentType/>
  <cp:contentStatus/>
</cp:coreProperties>
</file>